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CiTi\2026\3. March 2026\ROUTE CHANGES\Timetables\Final\"/>
    </mc:Choice>
  </mc:AlternateContent>
  <xr:revisionPtr revIDLastSave="0" documentId="13_ncr:1_{607C00BA-E44E-4D9E-B083-2D9B32255DEE}" xr6:coauthVersionLast="47" xr6:coauthVersionMax="47" xr10:uidLastSave="{00000000-0000-0000-0000-000000000000}"/>
  <bookViews>
    <workbookView xWindow="28680" yWindow="615" windowWidth="29040" windowHeight="15720" firstSheet="2" activeTab="3" xr2:uid="{00000000-000D-0000-FFFF-FFFF00000000}"/>
  </bookViews>
  <sheets>
    <sheet name="Input" sheetId="3" state="hidden" r:id="rId1"/>
    <sheet name="Sheet1" sheetId="4" state="hidden" r:id="rId2"/>
    <sheet name="233_245 (Mo-Fri)" sheetId="1" r:id="rId3"/>
    <sheet name="233_245 (Sat Sun PH)" sheetId="2" r:id="rId4"/>
  </sheets>
  <definedNames>
    <definedName name="_xlnm.Print_Area" localSheetId="2">'233_245 (Mo-Fri)'!$A$1:$BJ$83</definedName>
    <definedName name="_xlnm.Print_Area" localSheetId="3">'233_245 (Sat Sun PH)'!$A$1:$AU$83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LpuKpf7eqJRSM7ZIwAsVAmlN9iHG9SO1zvgUB6RnAQ="/>
    </ext>
  </extLst>
</workbook>
</file>

<file path=xl/calcChain.xml><?xml version="1.0" encoding="utf-8"?>
<calcChain xmlns="http://schemas.openxmlformats.org/spreadsheetml/2006/main">
  <c r="U7" i="3" l="1"/>
  <c r="Y110" i="3" l="1"/>
  <c r="Y96" i="3"/>
  <c r="B3" i="1"/>
  <c r="B3" i="2" s="1"/>
  <c r="B2" i="1"/>
  <c r="B2" i="2" s="1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22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J112" i="3" l="1"/>
  <c r="I112" i="3"/>
  <c r="H112" i="3"/>
  <c r="G112" i="3"/>
  <c r="F112" i="3"/>
  <c r="E112" i="3"/>
  <c r="D112" i="3"/>
  <c r="C112" i="3"/>
  <c r="U90" i="3" l="1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O15" i="3"/>
  <c r="N15" i="3"/>
  <c r="M15" i="3"/>
  <c r="L15" i="3"/>
  <c r="K15" i="3"/>
  <c r="J15" i="3"/>
  <c r="I15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O9" i="3"/>
  <c r="N9" i="3"/>
  <c r="M9" i="3"/>
  <c r="L9" i="3"/>
  <c r="K9" i="3"/>
  <c r="J9" i="3"/>
  <c r="I9" i="3"/>
  <c r="H9" i="3"/>
  <c r="G9" i="3"/>
  <c r="F9" i="3"/>
  <c r="E9" i="3"/>
  <c r="D9" i="3"/>
  <c r="C9" i="3"/>
  <c r="R8" i="3"/>
  <c r="B8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B114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R112" i="3"/>
  <c r="R111" i="3"/>
  <c r="O107" i="3"/>
  <c r="N107" i="3"/>
  <c r="N108" i="3" s="1"/>
  <c r="N109" i="3" s="1"/>
  <c r="N110" i="3" s="1"/>
  <c r="N114" i="3" s="1"/>
  <c r="M107" i="3"/>
  <c r="M108" i="3" s="1"/>
  <c r="M109" i="3" s="1"/>
  <c r="M110" i="3" s="1"/>
  <c r="M114" i="3" s="1"/>
  <c r="L107" i="3"/>
  <c r="L108" i="3" s="1"/>
  <c r="L109" i="3" s="1"/>
  <c r="L110" i="3" s="1"/>
  <c r="L114" i="3" s="1"/>
  <c r="K107" i="3"/>
  <c r="K108" i="3" s="1"/>
  <c r="K109" i="3" s="1"/>
  <c r="K110" i="3" s="1"/>
  <c r="K114" i="3" s="1"/>
  <c r="J107" i="3"/>
  <c r="J108" i="3" s="1"/>
  <c r="J109" i="3" s="1"/>
  <c r="J110" i="3" s="1"/>
  <c r="J114" i="3" s="1"/>
  <c r="I107" i="3"/>
  <c r="I108" i="3" s="1"/>
  <c r="I109" i="3" s="1"/>
  <c r="I110" i="3" s="1"/>
  <c r="I114" i="3" s="1"/>
  <c r="H107" i="3"/>
  <c r="H108" i="3" s="1"/>
  <c r="H109" i="3" s="1"/>
  <c r="H110" i="3" s="1"/>
  <c r="H114" i="3" s="1"/>
  <c r="G107" i="3"/>
  <c r="F107" i="3"/>
  <c r="F108" i="3" s="1"/>
  <c r="F109" i="3" s="1"/>
  <c r="F110" i="3" s="1"/>
  <c r="F114" i="3" s="1"/>
  <c r="E107" i="3"/>
  <c r="E108" i="3" s="1"/>
  <c r="E109" i="3" s="1"/>
  <c r="E110" i="3" s="1"/>
  <c r="E114" i="3" s="1"/>
  <c r="D107" i="3"/>
  <c r="D108" i="3" s="1"/>
  <c r="D109" i="3" s="1"/>
  <c r="D110" i="3" s="1"/>
  <c r="D114" i="3" s="1"/>
  <c r="C107" i="3"/>
  <c r="R106" i="3"/>
  <c r="R105" i="3"/>
  <c r="O102" i="3"/>
  <c r="N102" i="3"/>
  <c r="M102" i="3"/>
  <c r="L102" i="3"/>
  <c r="K102" i="3"/>
  <c r="J102" i="3"/>
  <c r="I102" i="3"/>
  <c r="B102" i="3"/>
  <c r="W102" i="3"/>
  <c r="V102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O99" i="3"/>
  <c r="N99" i="3"/>
  <c r="M99" i="3"/>
  <c r="L99" i="3"/>
  <c r="K99" i="3"/>
  <c r="J99" i="3"/>
  <c r="I99" i="3"/>
  <c r="H98" i="3"/>
  <c r="H15" i="3" s="1"/>
  <c r="G98" i="3"/>
  <c r="G99" i="3" s="1"/>
  <c r="F98" i="3"/>
  <c r="E98" i="3"/>
  <c r="E99" i="3" s="1"/>
  <c r="D98" i="3"/>
  <c r="D99" i="3" s="1"/>
  <c r="C98" i="3"/>
  <c r="C99" i="3" s="1"/>
  <c r="Y98" i="3"/>
  <c r="R97" i="3"/>
  <c r="Y13" i="3"/>
  <c r="O93" i="3"/>
  <c r="O94" i="3" s="1"/>
  <c r="N93" i="3"/>
  <c r="N94" i="3" s="1"/>
  <c r="M93" i="3"/>
  <c r="M94" i="3" s="1"/>
  <c r="L93" i="3"/>
  <c r="L94" i="3" s="1"/>
  <c r="L95" i="3" s="1"/>
  <c r="K93" i="3"/>
  <c r="K94" i="3" s="1"/>
  <c r="K95" i="3" s="1"/>
  <c r="J93" i="3"/>
  <c r="I93" i="3"/>
  <c r="H93" i="3"/>
  <c r="G93" i="3"/>
  <c r="F93" i="3"/>
  <c r="F94" i="3" s="1"/>
  <c r="E93" i="3"/>
  <c r="E94" i="3" s="1"/>
  <c r="D93" i="3"/>
  <c r="C93" i="3"/>
  <c r="R92" i="3"/>
  <c r="R91" i="3"/>
  <c r="B91" i="3"/>
  <c r="K19" i="3" l="1"/>
  <c r="M18" i="3"/>
  <c r="L17" i="3"/>
  <c r="N18" i="3"/>
  <c r="L19" i="3"/>
  <c r="N16" i="3"/>
  <c r="I17" i="3"/>
  <c r="O18" i="3"/>
  <c r="O16" i="3"/>
  <c r="K17" i="3"/>
  <c r="K10" i="3"/>
  <c r="O10" i="3"/>
  <c r="C15" i="3"/>
  <c r="J17" i="3"/>
  <c r="D18" i="3"/>
  <c r="O108" i="3"/>
  <c r="O109" i="3" s="1"/>
  <c r="O110" i="3" s="1"/>
  <c r="O114" i="3" s="1"/>
  <c r="O17" i="3" s="1"/>
  <c r="M10" i="3"/>
  <c r="L10" i="3"/>
  <c r="K18" i="3"/>
  <c r="N10" i="3"/>
  <c r="L18" i="3"/>
  <c r="D16" i="3"/>
  <c r="G16" i="3"/>
  <c r="E16" i="3"/>
  <c r="I19" i="3"/>
  <c r="J19" i="3"/>
  <c r="R113" i="3"/>
  <c r="D10" i="3"/>
  <c r="F10" i="3"/>
  <c r="E11" i="3"/>
  <c r="R9" i="3"/>
  <c r="C10" i="3"/>
  <c r="R14" i="3"/>
  <c r="D94" i="3"/>
  <c r="D95" i="3" s="1"/>
  <c r="C18" i="3"/>
  <c r="F17" i="3"/>
  <c r="J10" i="3"/>
  <c r="R101" i="3"/>
  <c r="E18" i="3"/>
  <c r="M16" i="3"/>
  <c r="H18" i="3"/>
  <c r="C102" i="3"/>
  <c r="C19" i="3" s="1"/>
  <c r="R107" i="3"/>
  <c r="D15" i="3"/>
  <c r="I16" i="3"/>
  <c r="K11" i="3"/>
  <c r="L16" i="3"/>
  <c r="R93" i="3"/>
  <c r="I18" i="3"/>
  <c r="D102" i="3"/>
  <c r="D19" i="3" s="1"/>
  <c r="C108" i="3"/>
  <c r="C109" i="3" s="1"/>
  <c r="E10" i="3"/>
  <c r="J16" i="3"/>
  <c r="O19" i="3"/>
  <c r="K16" i="3"/>
  <c r="F18" i="3"/>
  <c r="C94" i="3"/>
  <c r="C95" i="3" s="1"/>
  <c r="J18" i="3"/>
  <c r="E102" i="3"/>
  <c r="E19" i="3" s="1"/>
  <c r="R115" i="3"/>
  <c r="F11" i="3"/>
  <c r="I10" i="3"/>
  <c r="N19" i="3"/>
  <c r="M17" i="3"/>
  <c r="N11" i="3"/>
  <c r="N95" i="3"/>
  <c r="D17" i="3"/>
  <c r="R98" i="3"/>
  <c r="F15" i="3"/>
  <c r="F102" i="3"/>
  <c r="F19" i="3" s="1"/>
  <c r="G108" i="3"/>
  <c r="G109" i="3" s="1"/>
  <c r="G110" i="3" s="1"/>
  <c r="G114" i="3" s="1"/>
  <c r="G17" i="3" s="1"/>
  <c r="M19" i="3"/>
  <c r="H17" i="3"/>
  <c r="K96" i="3"/>
  <c r="K13" i="3" s="1"/>
  <c r="K12" i="3"/>
  <c r="F99" i="3"/>
  <c r="F16" i="3" s="1"/>
  <c r="E17" i="3"/>
  <c r="G94" i="3"/>
  <c r="G10" i="3"/>
  <c r="L96" i="3"/>
  <c r="L13" i="3" s="1"/>
  <c r="L12" i="3"/>
  <c r="H94" i="3"/>
  <c r="H10" i="3"/>
  <c r="O95" i="3"/>
  <c r="C16" i="3"/>
  <c r="G18" i="3"/>
  <c r="X102" i="3"/>
  <c r="N17" i="3"/>
  <c r="L11" i="3"/>
  <c r="G102" i="3"/>
  <c r="G19" i="3" s="1"/>
  <c r="G15" i="3"/>
  <c r="M95" i="3"/>
  <c r="M11" i="3"/>
  <c r="R100" i="3"/>
  <c r="R116" i="3"/>
  <c r="X101" i="3"/>
  <c r="I94" i="3"/>
  <c r="E95" i="3"/>
  <c r="V98" i="3"/>
  <c r="F95" i="3"/>
  <c r="E15" i="3"/>
  <c r="H99" i="3"/>
  <c r="H16" i="3" s="1"/>
  <c r="J94" i="3"/>
  <c r="H102" i="3"/>
  <c r="H19" i="3" s="1"/>
  <c r="D11" i="3" l="1"/>
  <c r="O11" i="3"/>
  <c r="R10" i="3"/>
  <c r="R18" i="3"/>
  <c r="R108" i="3"/>
  <c r="C11" i="3"/>
  <c r="R99" i="3"/>
  <c r="R16" i="3" s="1"/>
  <c r="E12" i="3"/>
  <c r="E96" i="3"/>
  <c r="E13" i="3" s="1"/>
  <c r="R94" i="3"/>
  <c r="D12" i="3"/>
  <c r="D96" i="3"/>
  <c r="D13" i="3" s="1"/>
  <c r="J11" i="3"/>
  <c r="J95" i="3"/>
  <c r="I11" i="3"/>
  <c r="I95" i="3"/>
  <c r="C96" i="3"/>
  <c r="C12" i="3"/>
  <c r="R102" i="3"/>
  <c r="R15" i="3"/>
  <c r="H11" i="3"/>
  <c r="H95" i="3"/>
  <c r="G95" i="3"/>
  <c r="G11" i="3"/>
  <c r="N12" i="3"/>
  <c r="N96" i="3"/>
  <c r="N13" i="3" s="1"/>
  <c r="R109" i="3"/>
  <c r="C110" i="3"/>
  <c r="F96" i="3"/>
  <c r="F13" i="3" s="1"/>
  <c r="F12" i="3"/>
  <c r="M12" i="3"/>
  <c r="M96" i="3"/>
  <c r="M13" i="3" s="1"/>
  <c r="O96" i="3"/>
  <c r="O13" i="3" s="1"/>
  <c r="O12" i="3"/>
  <c r="R11" i="3" l="1"/>
  <c r="J96" i="3"/>
  <c r="J13" i="3" s="1"/>
  <c r="J12" i="3"/>
  <c r="R19" i="3"/>
  <c r="G12" i="3"/>
  <c r="G96" i="3"/>
  <c r="I96" i="3"/>
  <c r="I13" i="3" s="1"/>
  <c r="I12" i="3"/>
  <c r="H12" i="3"/>
  <c r="H96" i="3"/>
  <c r="H13" i="3" s="1"/>
  <c r="C114" i="3"/>
  <c r="R110" i="3"/>
  <c r="Q110" i="3"/>
  <c r="R95" i="3"/>
  <c r="C13" i="3"/>
  <c r="R96" i="3" l="1"/>
  <c r="R13" i="3" s="1"/>
  <c r="Q106" i="3"/>
  <c r="P106" i="3" s="1"/>
  <c r="Q105" i="3"/>
  <c r="P105" i="3" s="1"/>
  <c r="Q99" i="3"/>
  <c r="P99" i="3" s="1"/>
  <c r="Q102" i="3"/>
  <c r="Q91" i="3"/>
  <c r="P91" i="3" s="1"/>
  <c r="Q94" i="3"/>
  <c r="Q95" i="3"/>
  <c r="R114" i="3"/>
  <c r="Q114" i="3"/>
  <c r="C17" i="3"/>
  <c r="Q109" i="3"/>
  <c r="P109" i="3" s="1"/>
  <c r="Q113" i="3"/>
  <c r="P113" i="3" s="1"/>
  <c r="Q116" i="3"/>
  <c r="P116" i="3" s="1"/>
  <c r="Q108" i="3"/>
  <c r="P108" i="3" s="1"/>
  <c r="Q115" i="3"/>
  <c r="P115" i="3" s="1"/>
  <c r="Q112" i="3"/>
  <c r="P112" i="3" s="1"/>
  <c r="Q107" i="3"/>
  <c r="P107" i="3" s="1"/>
  <c r="Q111" i="3"/>
  <c r="P111" i="3" s="1"/>
  <c r="G13" i="3"/>
  <c r="Q101" i="3"/>
  <c r="Q100" i="3"/>
  <c r="Q98" i="3"/>
  <c r="Q93" i="3"/>
  <c r="P110" i="3"/>
  <c r="Q92" i="3"/>
  <c r="Q96" i="3"/>
  <c r="Q13" i="3" s="1"/>
  <c r="Q97" i="3"/>
  <c r="R12" i="3"/>
  <c r="P95" i="3" l="1"/>
  <c r="P12" i="3" s="1"/>
  <c r="Q12" i="3"/>
  <c r="Q8" i="3"/>
  <c r="P8" i="3" s="1"/>
  <c r="P96" i="3"/>
  <c r="P13" i="3" s="1"/>
  <c r="P16" i="3"/>
  <c r="Q16" i="3"/>
  <c r="Q19" i="3"/>
  <c r="P102" i="3"/>
  <c r="P19" i="3" s="1"/>
  <c r="Q18" i="3"/>
  <c r="P101" i="3"/>
  <c r="P18" i="3" s="1"/>
  <c r="Q9" i="3"/>
  <c r="P92" i="3"/>
  <c r="P9" i="3" s="1"/>
  <c r="Q15" i="3"/>
  <c r="P98" i="3"/>
  <c r="P114" i="3"/>
  <c r="R17" i="3"/>
  <c r="P97" i="3"/>
  <c r="Q14" i="3"/>
  <c r="Q10" i="3"/>
  <c r="P93" i="3"/>
  <c r="P10" i="3" s="1"/>
  <c r="Q17" i="3"/>
  <c r="P100" i="3"/>
  <c r="Q11" i="3"/>
  <c r="P94" i="3"/>
  <c r="P11" i="3" s="1"/>
  <c r="P15" i="3" l="1"/>
  <c r="X98" i="3"/>
  <c r="P17" i="3"/>
  <c r="P14" i="3"/>
  <c r="X97" i="3"/>
  <c r="Y111" i="3" l="1"/>
  <c r="Y112" i="3" s="1"/>
  <c r="Y15" i="3" l="1"/>
  <c r="Y14" i="3"/>
  <c r="V111" i="3" l="1"/>
  <c r="V112" i="3" s="1"/>
  <c r="V15" i="3" s="1"/>
  <c r="V115" i="3"/>
  <c r="V116" i="3" s="1"/>
  <c r="W115" i="3"/>
  <c r="W116" i="3" s="1"/>
  <c r="V14" i="3" l="1"/>
  <c r="X111" i="3"/>
  <c r="X14" i="3" s="1"/>
  <c r="W18" i="3"/>
  <c r="W19" i="3" s="1"/>
  <c r="X115" i="3"/>
  <c r="X18" i="3" s="1"/>
  <c r="V18" i="3"/>
  <c r="V19" i="3" s="1"/>
  <c r="X112" i="3" l="1"/>
  <c r="X15" i="3" s="1"/>
  <c r="X116" i="3"/>
  <c r="X19" i="3" s="1"/>
  <c r="V100" i="3" l="1"/>
  <c r="V114" i="3"/>
  <c r="W100" i="3"/>
  <c r="W114" i="3"/>
  <c r="W17" i="3" l="1"/>
  <c r="X100" i="3"/>
  <c r="T90" i="3" s="1"/>
  <c r="X114" i="3"/>
  <c r="T104" i="3" s="1"/>
  <c r="V17" i="3"/>
  <c r="V96" i="3"/>
  <c r="V110" i="3"/>
  <c r="X110" i="3" s="1"/>
  <c r="V13" i="3" l="1"/>
  <c r="X96" i="3"/>
  <c r="X13" i="3" s="1"/>
  <c r="X17" i="3"/>
  <c r="T7" i="3" s="1"/>
</calcChain>
</file>

<file path=xl/sharedStrings.xml><?xml version="1.0" encoding="utf-8"?>
<sst xmlns="http://schemas.openxmlformats.org/spreadsheetml/2006/main" count="937" uniqueCount="71">
  <si>
    <t>Route</t>
  </si>
  <si>
    <t>Route Name</t>
  </si>
  <si>
    <t>Saxonsea - Goede Hoop - Atlantis</t>
  </si>
  <si>
    <t>VOC</t>
  </si>
  <si>
    <t>TBRT</t>
  </si>
  <si>
    <t>Bus Type</t>
  </si>
  <si>
    <t>9m</t>
  </si>
  <si>
    <t>arr.</t>
  </si>
  <si>
    <t>Lisboa</t>
  </si>
  <si>
    <t>dep.</t>
  </si>
  <si>
    <t>Mauritius</t>
  </si>
  <si>
    <t>Magnet</t>
  </si>
  <si>
    <t>Kehrweider</t>
  </si>
  <si>
    <t>Saxonsea Clinic</t>
  </si>
  <si>
    <t>Goede Hoop</t>
  </si>
  <si>
    <t>Hoogergeest</t>
  </si>
  <si>
    <t>Valleyfield</t>
  </si>
  <si>
    <t>Grosvenor North</t>
  </si>
  <si>
    <t>Saxonsea Primary</t>
  </si>
  <si>
    <t>Wesfleur Park</t>
  </si>
  <si>
    <t>Atlantis Station</t>
  </si>
  <si>
    <t>Fernande</t>
  </si>
  <si>
    <t>Hermes</t>
  </si>
  <si>
    <t>Hermeslaan Primary</t>
  </si>
  <si>
    <t xml:space="preserve">Route </t>
  </si>
  <si>
    <t>Timetable effective</t>
  </si>
  <si>
    <t>Atlantis Depot to Atlantis (Pos)</t>
  </si>
  <si>
    <t>Atlantis to Atlantis Depot (Pos)</t>
  </si>
  <si>
    <t>DAILY LIVE KMS</t>
  </si>
  <si>
    <t>DAILY POS KMS</t>
  </si>
  <si>
    <t>DAILY TOTAL</t>
  </si>
  <si>
    <t>Mon</t>
  </si>
  <si>
    <t>Tue</t>
  </si>
  <si>
    <t>Wed</t>
  </si>
  <si>
    <t>Thu</t>
  </si>
  <si>
    <t>Fri</t>
  </si>
  <si>
    <t>WKDAY</t>
  </si>
  <si>
    <t>Sat</t>
  </si>
  <si>
    <t>SAT</t>
  </si>
  <si>
    <t>Sun</t>
  </si>
  <si>
    <t>SUN &amp; P/H</t>
  </si>
  <si>
    <t>P/H</t>
  </si>
  <si>
    <t>234_12m Kms</t>
  </si>
  <si>
    <t>DAILY LIVE TRIPS</t>
  </si>
  <si>
    <t>Direction</t>
  </si>
  <si>
    <t>Peak</t>
  </si>
  <si>
    <t>BLOCK</t>
  </si>
  <si>
    <t>Depart</t>
  </si>
  <si>
    <t>Count of BLOCK</t>
  </si>
  <si>
    <t>F</t>
  </si>
  <si>
    <t>am</t>
  </si>
  <si>
    <t>pm</t>
  </si>
  <si>
    <t>R</t>
  </si>
  <si>
    <t>Grand Total</t>
  </si>
  <si>
    <t>TOTAL</t>
  </si>
  <si>
    <t>Atlantis Depot to Lisboa (Pos)</t>
  </si>
  <si>
    <t>Atlantis to Lisboa</t>
  </si>
  <si>
    <t>Lisboa to Atlantis</t>
  </si>
  <si>
    <t>Atlantis to Lisboa (Incl Goede Hoop)</t>
  </si>
  <si>
    <t>Lisboa to Atlantis (Incl. Goede Hoop)</t>
  </si>
  <si>
    <t>Monday to Friday</t>
  </si>
  <si>
    <t/>
  </si>
  <si>
    <t>TT DATE</t>
  </si>
  <si>
    <t>233 &amp; 245</t>
  </si>
  <si>
    <t>PEAK BUS</t>
  </si>
  <si>
    <t>KILOMETERS</t>
  </si>
  <si>
    <t>LIVE</t>
  </si>
  <si>
    <t>DEPOT</t>
  </si>
  <si>
    <t>Saturday, Sunday &amp; Public Holiday</t>
  </si>
  <si>
    <t>Service Notice</t>
  </si>
  <si>
    <t>Fame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</si>
</sst>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_ ;_ * \-#,##0_ ;_ * &quot;-&quot;_ ;_ @_ "/>
    <numFmt numFmtId="167" formatCode="_ * #,##0.00_ ;_ * \-#,##0.00_ ;_ * &quot;-&quot;_ ;_ @_ "/>
    <numFmt numFmtId="168" formatCode="_(* #,##0.00_);_(* \(#,##0.00\);_(* &quot;-&quot;??_);_(@_)"/>
    <numFmt numFmtId="169" formatCode="_-* #,##0_-;\-* #,##0_-;_-* &quot;-&quot;??_-;_-@_-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92CDDC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1"/>
    <xf numFmtId="0" fontId="3" fillId="0" borderId="1"/>
    <xf numFmtId="0" fontId="5" fillId="3" borderId="1" applyNumberFormat="0" applyBorder="0" applyAlignment="0" applyProtection="0"/>
    <xf numFmtId="0" fontId="6" fillId="0" borderId="1"/>
    <xf numFmtId="0" fontId="6" fillId="0" borderId="1"/>
    <xf numFmtId="0" fontId="7" fillId="5" borderId="1" applyNumberFormat="0" applyBorder="0" applyAlignment="0" applyProtection="0"/>
    <xf numFmtId="0" fontId="1" fillId="0" borderId="1"/>
    <xf numFmtId="0" fontId="5" fillId="3" borderId="0" applyNumberFormat="0" applyBorder="0" applyAlignment="0" applyProtection="0"/>
  </cellStyleXfs>
  <cellXfs count="183">
    <xf numFmtId="0" fontId="0" fillId="0" borderId="0" xfId="0"/>
    <xf numFmtId="0" fontId="8" fillId="0" borderId="0" xfId="0" applyFont="1"/>
    <xf numFmtId="0" fontId="2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20" fontId="8" fillId="2" borderId="2" xfId="0" applyNumberFormat="1" applyFont="1" applyFill="1" applyBorder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2" applyFont="1" applyAlignment="1">
      <alignment horizontal="left" vertical="center"/>
    </xf>
    <xf numFmtId="0" fontId="9" fillId="0" borderId="1" xfId="1" applyFont="1" applyAlignment="1">
      <alignment vertical="center"/>
    </xf>
    <xf numFmtId="0" fontId="9" fillId="7" borderId="1" xfId="1" applyFont="1" applyFill="1" applyAlignment="1">
      <alignment horizontal="left" vertical="center"/>
    </xf>
    <xf numFmtId="0" fontId="9" fillId="7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5" fontId="9" fillId="7" borderId="1" xfId="1" applyNumberFormat="1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1" xfId="1" applyFont="1" applyAlignment="1">
      <alignment horizontal="left" vertical="center"/>
    </xf>
    <xf numFmtId="0" fontId="9" fillId="0" borderId="1" xfId="7" applyFont="1" applyAlignment="1">
      <alignment horizontal="left" vertical="center"/>
    </xf>
    <xf numFmtId="0" fontId="9" fillId="0" borderId="1" xfId="7" applyFont="1" applyAlignment="1">
      <alignment vertical="center"/>
    </xf>
    <xf numFmtId="0" fontId="9" fillId="7" borderId="1" xfId="1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4" xfId="7" applyFont="1" applyBorder="1" applyAlignment="1">
      <alignment horizontal="left" vertical="center"/>
    </xf>
    <xf numFmtId="0" fontId="9" fillId="7" borderId="5" xfId="7" applyFont="1" applyFill="1" applyBorder="1" applyAlignment="1">
      <alignment horizontal="right" vertical="center" wrapText="1"/>
    </xf>
    <xf numFmtId="0" fontId="9" fillId="7" borderId="6" xfId="7" applyFont="1" applyFill="1" applyBorder="1" applyAlignment="1">
      <alignment horizontal="right" vertical="center" wrapText="1"/>
    </xf>
    <xf numFmtId="0" fontId="9" fillId="7" borderId="6" xfId="7" applyFont="1" applyFill="1" applyBorder="1" applyAlignment="1">
      <alignment horizontal="left" vertical="center" wrapText="1"/>
    </xf>
    <xf numFmtId="0" fontId="9" fillId="0" borderId="5" xfId="7" applyFont="1" applyBorder="1" applyAlignment="1">
      <alignment horizontal="left" vertical="center" wrapText="1"/>
    </xf>
    <xf numFmtId="0" fontId="9" fillId="0" borderId="6" xfId="7" applyFont="1" applyBorder="1" applyAlignment="1">
      <alignment horizontal="center" vertical="center" wrapText="1"/>
    </xf>
    <xf numFmtId="0" fontId="9" fillId="0" borderId="7" xfId="7" applyFont="1" applyBorder="1" applyAlignment="1">
      <alignment horizontal="center" vertical="center" wrapText="1"/>
    </xf>
    <xf numFmtId="166" fontId="9" fillId="0" borderId="4" xfId="8" applyNumberFormat="1" applyFont="1" applyFill="1" applyBorder="1" applyAlignment="1">
      <alignment horizontal="center" vertical="center" wrapText="1"/>
    </xf>
    <xf numFmtId="167" fontId="9" fillId="0" borderId="4" xfId="7" applyNumberFormat="1" applyFont="1" applyBorder="1" applyAlignment="1">
      <alignment horizontal="right" vertical="center"/>
    </xf>
    <xf numFmtId="15" fontId="9" fillId="0" borderId="8" xfId="7" applyNumberFormat="1" applyFont="1" applyBorder="1" applyAlignment="1">
      <alignment horizontal="left" vertical="center"/>
    </xf>
    <xf numFmtId="15" fontId="9" fillId="0" borderId="6" xfId="7" applyNumberFormat="1" applyFont="1" applyBorder="1" applyAlignment="1">
      <alignment horizontal="left" vertical="center"/>
    </xf>
    <xf numFmtId="41" fontId="9" fillId="0" borderId="4" xfId="7" applyNumberFormat="1" applyFont="1" applyBorder="1" applyAlignment="1">
      <alignment horizontal="center" vertical="center"/>
    </xf>
    <xf numFmtId="0" fontId="9" fillId="0" borderId="9" xfId="4" applyFont="1" applyBorder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0" fontId="13" fillId="0" borderId="13" xfId="7" applyFont="1" applyBorder="1" applyAlignment="1">
      <alignment vertical="center"/>
    </xf>
    <xf numFmtId="0" fontId="13" fillId="0" borderId="1" xfId="4" applyFont="1" applyAlignment="1">
      <alignment horizontal="center" vertical="center"/>
    </xf>
    <xf numFmtId="0" fontId="9" fillId="0" borderId="13" xfId="4" applyFont="1" applyBorder="1" applyAlignment="1">
      <alignment horizontal="left" vertical="center"/>
    </xf>
    <xf numFmtId="0" fontId="9" fillId="0" borderId="15" xfId="4" applyFont="1" applyBorder="1" applyAlignment="1">
      <alignment horizontal="left" vertical="center"/>
    </xf>
    <xf numFmtId="0" fontId="13" fillId="0" borderId="16" xfId="4" applyFont="1" applyBorder="1" applyAlignment="1">
      <alignment horizontal="left" vertical="center"/>
    </xf>
    <xf numFmtId="0" fontId="9" fillId="0" borderId="12" xfId="5" applyFont="1" applyBorder="1" applyAlignment="1">
      <alignment horizontal="left" vertical="center"/>
    </xf>
    <xf numFmtId="167" fontId="9" fillId="0" borderId="1" xfId="5" applyNumberFormat="1" applyFont="1" applyAlignment="1">
      <alignment horizontal="left" vertical="center"/>
    </xf>
    <xf numFmtId="167" fontId="9" fillId="0" borderId="13" xfId="5" applyNumberFormat="1" applyFont="1" applyBorder="1" applyAlignment="1">
      <alignment horizontal="left" vertical="center"/>
    </xf>
    <xf numFmtId="167" fontId="9" fillId="0" borderId="1" xfId="5" applyNumberFormat="1" applyFont="1" applyAlignment="1">
      <alignment horizontal="center" vertical="center"/>
    </xf>
    <xf numFmtId="167" fontId="9" fillId="0" borderId="14" xfId="5" applyNumberFormat="1" applyFont="1" applyBorder="1" applyAlignment="1">
      <alignment horizontal="center" vertical="center"/>
    </xf>
    <xf numFmtId="0" fontId="9" fillId="0" borderId="12" xfId="7" applyFont="1" applyBorder="1" applyAlignment="1">
      <alignment horizontal="left" vertical="center"/>
    </xf>
    <xf numFmtId="43" fontId="9" fillId="7" borderId="1" xfId="4" applyNumberFormat="1" applyFont="1" applyFill="1" applyAlignment="1">
      <alignment horizontal="left" vertical="center"/>
    </xf>
    <xf numFmtId="43" fontId="9" fillId="0" borderId="14" xfId="4" applyNumberFormat="1" applyFont="1" applyBorder="1" applyAlignment="1">
      <alignment horizontal="left" vertical="center"/>
    </xf>
    <xf numFmtId="43" fontId="9" fillId="0" borderId="14" xfId="7" applyNumberFormat="1" applyFont="1" applyBorder="1" applyAlignment="1">
      <alignment horizontal="center" vertical="center"/>
    </xf>
    <xf numFmtId="43" fontId="9" fillId="0" borderId="14" xfId="4" applyNumberFormat="1" applyFont="1" applyBorder="1" applyAlignment="1">
      <alignment horizontal="center" vertical="center"/>
    </xf>
    <xf numFmtId="167" fontId="9" fillId="0" borderId="17" xfId="4" applyNumberFormat="1" applyFont="1" applyBorder="1" applyAlignment="1">
      <alignment horizontal="left" vertical="center"/>
    </xf>
    <xf numFmtId="0" fontId="9" fillId="0" borderId="16" xfId="4" applyFont="1" applyBorder="1" applyAlignment="1">
      <alignment horizontal="left" vertical="center"/>
    </xf>
    <xf numFmtId="43" fontId="9" fillId="7" borderId="17" xfId="4" applyNumberFormat="1" applyFont="1" applyFill="1" applyBorder="1" applyAlignment="1">
      <alignment horizontal="left" vertical="center"/>
    </xf>
    <xf numFmtId="43" fontId="9" fillId="0" borderId="18" xfId="4" applyNumberFormat="1" applyFont="1" applyBorder="1" applyAlignment="1">
      <alignment horizontal="left" vertical="center"/>
    </xf>
    <xf numFmtId="43" fontId="9" fillId="0" borderId="18" xfId="4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1" xfId="7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/>
    </xf>
    <xf numFmtId="15" fontId="9" fillId="0" borderId="4" xfId="1" applyNumberFormat="1" applyFont="1" applyBorder="1" applyAlignment="1">
      <alignment horizontal="center" vertical="center"/>
    </xf>
    <xf numFmtId="0" fontId="9" fillId="7" borderId="1" xfId="7" applyFont="1" applyFill="1" applyAlignment="1">
      <alignment horizontal="left" vertical="center"/>
    </xf>
    <xf numFmtId="168" fontId="9" fillId="7" borderId="5" xfId="7" applyNumberFormat="1" applyFont="1" applyFill="1" applyBorder="1" applyAlignment="1">
      <alignment horizontal="right" vertical="center"/>
    </xf>
    <xf numFmtId="168" fontId="9" fillId="7" borderId="6" xfId="7" applyNumberFormat="1" applyFont="1" applyFill="1" applyBorder="1" applyAlignment="1">
      <alignment horizontal="right" vertical="center"/>
    </xf>
    <xf numFmtId="168" fontId="9" fillId="7" borderId="6" xfId="7" applyNumberFormat="1" applyFont="1" applyFill="1" applyBorder="1" applyAlignment="1">
      <alignment horizontal="left" vertical="center"/>
    </xf>
    <xf numFmtId="168" fontId="9" fillId="0" borderId="5" xfId="7" applyNumberFormat="1" applyFont="1" applyBorder="1" applyAlignment="1">
      <alignment horizontal="left" vertical="center"/>
    </xf>
    <xf numFmtId="168" fontId="9" fillId="0" borderId="6" xfId="7" applyNumberFormat="1" applyFont="1" applyBorder="1" applyAlignment="1">
      <alignment horizontal="center" vertical="center"/>
    </xf>
    <xf numFmtId="168" fontId="9" fillId="0" borderId="7" xfId="7" applyNumberFormat="1" applyFont="1" applyBorder="1" applyAlignment="1">
      <alignment horizontal="center" vertical="center"/>
    </xf>
    <xf numFmtId="0" fontId="9" fillId="0" borderId="4" xfId="7" applyFont="1" applyBorder="1" applyAlignment="1">
      <alignment horizontal="right" vertical="center"/>
    </xf>
    <xf numFmtId="0" fontId="9" fillId="0" borderId="5" xfId="7" applyFont="1" applyBorder="1" applyAlignment="1">
      <alignment horizontal="right" vertical="center"/>
    </xf>
    <xf numFmtId="0" fontId="9" fillId="0" borderId="6" xfId="7" applyFont="1" applyBorder="1" applyAlignment="1">
      <alignment horizontal="left" vertical="center"/>
    </xf>
    <xf numFmtId="0" fontId="9" fillId="0" borderId="7" xfId="7" applyFont="1" applyBorder="1" applyAlignment="1">
      <alignment horizontal="left" vertical="center"/>
    </xf>
    <xf numFmtId="41" fontId="9" fillId="0" borderId="7" xfId="7" applyNumberFormat="1" applyFont="1" applyBorder="1" applyAlignment="1">
      <alignment horizontal="center" vertical="center"/>
    </xf>
    <xf numFmtId="166" fontId="9" fillId="7" borderId="8" xfId="7" applyNumberFormat="1" applyFont="1" applyFill="1" applyBorder="1" applyAlignment="1">
      <alignment horizontal="left" vertical="center"/>
    </xf>
    <xf numFmtId="166" fontId="9" fillId="7" borderId="10" xfId="7" applyNumberFormat="1" applyFont="1" applyFill="1" applyBorder="1" applyAlignment="1">
      <alignment horizontal="left" vertical="center"/>
    </xf>
    <xf numFmtId="166" fontId="9" fillId="0" borderId="8" xfId="7" applyNumberFormat="1" applyFont="1" applyBorder="1" applyAlignment="1">
      <alignment horizontal="left" vertical="center"/>
    </xf>
    <xf numFmtId="166" fontId="9" fillId="0" borderId="10" xfId="7" applyNumberFormat="1" applyFont="1" applyBorder="1" applyAlignment="1">
      <alignment horizontal="center" vertical="center"/>
    </xf>
    <xf numFmtId="166" fontId="9" fillId="0" borderId="11" xfId="7" applyNumberFormat="1" applyFont="1" applyBorder="1" applyAlignment="1">
      <alignment horizontal="center" vertical="center"/>
    </xf>
    <xf numFmtId="0" fontId="9" fillId="0" borderId="13" xfId="7" applyFont="1" applyBorder="1" applyAlignment="1">
      <alignment horizontal="left" vertical="center"/>
    </xf>
    <xf numFmtId="0" fontId="9" fillId="0" borderId="14" xfId="7" applyFont="1" applyBorder="1" applyAlignment="1">
      <alignment horizontal="left" vertical="center"/>
    </xf>
    <xf numFmtId="41" fontId="9" fillId="0" borderId="14" xfId="7" applyNumberFormat="1" applyFont="1" applyBorder="1" applyAlignment="1">
      <alignment horizontal="center" vertical="center"/>
    </xf>
    <xf numFmtId="166" fontId="9" fillId="0" borderId="13" xfId="7" applyNumberFormat="1" applyFont="1" applyBorder="1" applyAlignment="1">
      <alignment horizontal="left" vertical="center"/>
    </xf>
    <xf numFmtId="166" fontId="9" fillId="0" borderId="1" xfId="7" applyNumberFormat="1" applyFont="1" applyAlignment="1">
      <alignment horizontal="left" vertical="center"/>
    </xf>
    <xf numFmtId="166" fontId="9" fillId="0" borderId="1" xfId="7" applyNumberFormat="1" applyFont="1" applyAlignment="1">
      <alignment horizontal="center" vertical="center"/>
    </xf>
    <xf numFmtId="166" fontId="9" fillId="0" borderId="14" xfId="7" applyNumberFormat="1" applyFont="1" applyBorder="1" applyAlignment="1">
      <alignment horizontal="center" vertical="center"/>
    </xf>
    <xf numFmtId="0" fontId="13" fillId="0" borderId="1" xfId="7" applyFont="1" applyAlignment="1">
      <alignment horizontal="left" vertical="center"/>
    </xf>
    <xf numFmtId="41" fontId="13" fillId="0" borderId="12" xfId="7" applyNumberFormat="1" applyFont="1" applyBorder="1" applyAlignment="1">
      <alignment horizontal="center" vertical="center"/>
    </xf>
    <xf numFmtId="169" fontId="9" fillId="7" borderId="1" xfId="7" applyNumberFormat="1" applyFont="1" applyFill="1" applyAlignment="1">
      <alignment horizontal="center" vertical="center"/>
    </xf>
    <xf numFmtId="169" fontId="9" fillId="0" borderId="1" xfId="7" applyNumberFormat="1" applyFont="1" applyAlignment="1">
      <alignment horizontal="left" vertical="center"/>
    </xf>
    <xf numFmtId="169" fontId="9" fillId="0" borderId="14" xfId="7" applyNumberFormat="1" applyFont="1" applyBorder="1" applyAlignment="1">
      <alignment horizontal="left" vertical="center"/>
    </xf>
    <xf numFmtId="169" fontId="9" fillId="7" borderId="14" xfId="7" applyNumberFormat="1" applyFont="1" applyFill="1" applyBorder="1" applyAlignment="1">
      <alignment horizontal="center" vertical="center"/>
    </xf>
    <xf numFmtId="166" fontId="9" fillId="7" borderId="13" xfId="7" applyNumberFormat="1" applyFont="1" applyFill="1" applyBorder="1" applyAlignment="1">
      <alignment horizontal="left" vertical="center"/>
    </xf>
    <xf numFmtId="166" fontId="9" fillId="7" borderId="1" xfId="7" applyNumberFormat="1" applyFont="1" applyFill="1" applyAlignment="1">
      <alignment horizontal="left" vertical="center"/>
    </xf>
    <xf numFmtId="166" fontId="9" fillId="0" borderId="16" xfId="7" applyNumberFormat="1" applyFont="1" applyBorder="1" applyAlignment="1">
      <alignment horizontal="left" vertical="center"/>
    </xf>
    <xf numFmtId="166" fontId="9" fillId="0" borderId="17" xfId="7" applyNumberFormat="1" applyFont="1" applyBorder="1" applyAlignment="1">
      <alignment horizontal="left" vertical="center"/>
    </xf>
    <xf numFmtId="166" fontId="9" fillId="0" borderId="17" xfId="7" applyNumberFormat="1" applyFont="1" applyBorder="1" applyAlignment="1">
      <alignment horizontal="center" vertical="center"/>
    </xf>
    <xf numFmtId="166" fontId="9" fillId="0" borderId="18" xfId="7" applyNumberFormat="1" applyFont="1" applyBorder="1" applyAlignment="1">
      <alignment horizontal="center" vertical="center"/>
    </xf>
    <xf numFmtId="169" fontId="13" fillId="0" borderId="17" xfId="7" applyNumberFormat="1" applyFont="1" applyBorder="1" applyAlignment="1">
      <alignment horizontal="center" vertical="center"/>
    </xf>
    <xf numFmtId="169" fontId="13" fillId="0" borderId="18" xfId="7" applyNumberFormat="1" applyFont="1" applyBorder="1" applyAlignment="1">
      <alignment horizontal="center" vertical="center"/>
    </xf>
    <xf numFmtId="169" fontId="9" fillId="0" borderId="14" xfId="7" applyNumberFormat="1" applyFont="1" applyBorder="1" applyAlignment="1">
      <alignment horizontal="center" vertical="center"/>
    </xf>
    <xf numFmtId="167" fontId="9" fillId="0" borderId="16" xfId="7" applyNumberFormat="1" applyFont="1" applyBorder="1" applyAlignment="1">
      <alignment horizontal="left" vertical="center"/>
    </xf>
    <xf numFmtId="167" fontId="9" fillId="0" borderId="17" xfId="7" applyNumberFormat="1" applyFont="1" applyBorder="1" applyAlignment="1">
      <alignment horizontal="center" vertical="center"/>
    </xf>
    <xf numFmtId="167" fontId="9" fillId="0" borderId="18" xfId="7" applyNumberFormat="1" applyFont="1" applyBorder="1" applyAlignment="1">
      <alignment horizontal="center" vertical="center"/>
    </xf>
    <xf numFmtId="0" fontId="9" fillId="0" borderId="15" xfId="7" applyFont="1" applyBorder="1" applyAlignment="1">
      <alignment horizontal="left" vertical="center"/>
    </xf>
    <xf numFmtId="0" fontId="9" fillId="0" borderId="16" xfId="7" applyFont="1" applyBorder="1" applyAlignment="1">
      <alignment horizontal="left" vertical="center"/>
    </xf>
    <xf numFmtId="0" fontId="8" fillId="0" borderId="0" xfId="0" pivotButton="1" applyFont="1" applyAlignment="1">
      <alignment horizontal="left" vertical="center"/>
    </xf>
    <xf numFmtId="15" fontId="8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5" fontId="9" fillId="0" borderId="0" xfId="0" applyNumberFormat="1" applyFont="1" applyAlignment="1">
      <alignment horizontal="left" vertical="center"/>
    </xf>
    <xf numFmtId="0" fontId="8" fillId="0" borderId="1" xfId="1" applyFont="1" applyAlignment="1">
      <alignment horizontal="left" vertical="center"/>
    </xf>
    <xf numFmtId="0" fontId="8" fillId="0" borderId="1" xfId="2" applyFont="1" applyAlignment="1">
      <alignment horizontal="center" vertical="center"/>
    </xf>
    <xf numFmtId="0" fontId="8" fillId="0" borderId="1" xfId="2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1" fontId="1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20" fontId="14" fillId="0" borderId="0" xfId="0" applyNumberFormat="1" applyFont="1" applyAlignment="1">
      <alignment horizontal="center" vertical="center"/>
    </xf>
    <xf numFmtId="9" fontId="14" fillId="0" borderId="0" xfId="0" applyNumberFormat="1" applyFont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20" fontId="14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20" fontId="19" fillId="0" borderId="2" xfId="0" applyNumberFormat="1" applyFont="1" applyBorder="1" applyAlignment="1">
      <alignment horizontal="center" vertical="center"/>
    </xf>
    <xf numFmtId="0" fontId="14" fillId="8" borderId="4" xfId="0" applyFont="1" applyFill="1" applyBorder="1" applyAlignment="1">
      <alignment horizontal="left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20" fontId="14" fillId="8" borderId="2" xfId="0" applyNumberFormat="1" applyFont="1" applyFill="1" applyBorder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16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4" fillId="8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1" xfId="1" applyFont="1" applyFill="1" applyBorder="1" applyAlignment="1">
      <alignment horizontal="left" vertical="center"/>
    </xf>
    <xf numFmtId="0" fontId="16" fillId="9" borderId="20" xfId="0" applyFont="1" applyFill="1" applyBorder="1" applyAlignment="1">
      <alignment vertical="center"/>
    </xf>
    <xf numFmtId="0" fontId="15" fillId="10" borderId="21" xfId="0" applyFont="1" applyFill="1" applyBorder="1" applyAlignment="1">
      <alignment horizontal="left" vertical="center"/>
    </xf>
    <xf numFmtId="0" fontId="15" fillId="9" borderId="21" xfId="0" applyFont="1" applyFill="1" applyBorder="1" applyAlignment="1">
      <alignment vertical="center"/>
    </xf>
    <xf numFmtId="0" fontId="16" fillId="10" borderId="22" xfId="1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15" fillId="10" borderId="1" xfId="1" applyFont="1" applyFill="1" applyAlignment="1">
      <alignment horizontal="left" vertical="center"/>
    </xf>
    <xf numFmtId="0" fontId="15" fillId="10" borderId="1" xfId="0" applyFont="1" applyFill="1" applyBorder="1" applyAlignment="1">
      <alignment horizontal="left" vertical="center"/>
    </xf>
    <xf numFmtId="0" fontId="16" fillId="10" borderId="19" xfId="0" applyFont="1" applyFill="1" applyBorder="1" applyAlignment="1">
      <alignment vertical="center"/>
    </xf>
    <xf numFmtId="0" fontId="15" fillId="10" borderId="23" xfId="0" applyFont="1" applyFill="1" applyBorder="1" applyAlignment="1">
      <alignment horizontal="left" vertical="center"/>
    </xf>
    <xf numFmtId="0" fontId="15" fillId="10" borderId="23" xfId="0" applyFont="1" applyFill="1" applyBorder="1" applyAlignment="1">
      <alignment vertical="center"/>
    </xf>
    <xf numFmtId="0" fontId="15" fillId="9" borderId="24" xfId="0" applyFont="1" applyFill="1" applyBorder="1" applyAlignment="1">
      <alignment vertical="center"/>
    </xf>
    <xf numFmtId="0" fontId="15" fillId="10" borderId="1" xfId="1" applyFont="1" applyFill="1" applyBorder="1" applyAlignment="1">
      <alignment horizontal="left" vertical="center"/>
    </xf>
    <xf numFmtId="0" fontId="15" fillId="10" borderId="14" xfId="1" applyFont="1" applyFill="1" applyBorder="1" applyAlignment="1">
      <alignment horizontal="left" vertical="center"/>
    </xf>
    <xf numFmtId="0" fontId="15" fillId="10" borderId="25" xfId="0" applyFont="1" applyFill="1" applyBorder="1" applyAlignment="1">
      <alignment vertical="center"/>
    </xf>
    <xf numFmtId="0" fontId="15" fillId="0" borderId="1" xfId="0" applyFont="1" applyBorder="1"/>
    <xf numFmtId="0" fontId="17" fillId="0" borderId="1" xfId="0" applyFont="1" applyBorder="1"/>
    <xf numFmtId="20" fontId="14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20" fontId="19" fillId="0" borderId="4" xfId="0" applyNumberFormat="1" applyFont="1" applyBorder="1" applyAlignment="1">
      <alignment horizontal="center" vertical="center"/>
    </xf>
    <xf numFmtId="20" fontId="14" fillId="8" borderId="4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10" borderId="24" xfId="0" applyFont="1" applyFill="1" applyBorder="1" applyAlignment="1">
      <alignment horizontal="left" vertical="center"/>
    </xf>
    <xf numFmtId="0" fontId="17" fillId="10" borderId="14" xfId="0" applyFont="1" applyFill="1" applyBorder="1" applyAlignment="1">
      <alignment horizontal="left" vertical="center"/>
    </xf>
    <xf numFmtId="0" fontId="15" fillId="10" borderId="25" xfId="0" applyFont="1" applyFill="1" applyBorder="1" applyAlignment="1">
      <alignment horizontal="left" vertical="center"/>
    </xf>
  </cellXfs>
  <cellStyles count="9">
    <cellStyle name="Accent4" xfId="8" builtinId="41"/>
    <cellStyle name="Accent4 2" xfId="3" xr:uid="{0882AE9A-C882-48D9-B087-5AE4FECE3BD6}"/>
    <cellStyle name="Good 2" xfId="6" xr:uid="{337CCA13-937F-406B-B310-6D758DDB6BFC}"/>
    <cellStyle name="Normal" xfId="0" builtinId="0"/>
    <cellStyle name="Normal 2" xfId="2" xr:uid="{8E13FDFC-670A-4F08-9038-B0D642B9F769}"/>
    <cellStyle name="Normal 2 2" xfId="4" xr:uid="{2C1F9AE3-39A2-486E-83AC-CAD16268CFCD}"/>
    <cellStyle name="Normal 2 3" xfId="5" xr:uid="{1693D30C-CB6D-4DCC-9D2F-5976EB86F965}"/>
    <cellStyle name="Normal 3" xfId="1" xr:uid="{7BAB3111-9C81-4C0F-938A-101BDAB81475}"/>
    <cellStyle name="Normal 3 3" xfId="7" xr:uid="{89184D7F-F57A-4B0A-A8F4-A5F56B4AE0B6}"/>
  </cellStyles>
  <dxfs count="133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083.523200115742" createdVersion="8" refreshedVersion="8" minRefreshableVersion="3" recordCount="65" xr:uid="{A6142FD9-9C36-4716-AFB8-1B1DD0A8ABF9}">
  <cacheSource type="worksheet">
    <worksheetSource ref="B21:H86" sheet="Input"/>
  </cacheSource>
  <cacheFields count="7">
    <cacheField name="VOC" numFmtId="0">
      <sharedItems count="1">
        <s v="TBRT"/>
      </sharedItems>
    </cacheField>
    <cacheField name="Route" numFmtId="0">
      <sharedItems containsSemiMixedTypes="0" containsString="0" containsNumber="1" containsInteger="1" minValue="233" maxValue="245" count="2">
        <n v="245"/>
        <n v="233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ntainsSemiMixedTypes="0" containsString="0" containsNumber="1" containsInteger="1" minValue="580" maxValue="582" count="3">
        <n v="580"/>
        <n v="581"/>
        <n v="582"/>
      </sharedItems>
    </cacheField>
    <cacheField name="Depart" numFmtId="0">
      <sharedItems count="2">
        <s v="Lisboa"/>
        <s v="Atlantis Station"/>
      </sharedItems>
    </cacheField>
    <cacheField name="TT DATE" numFmtId="15">
      <sharedItems containsSemiMixedTypes="0" containsNonDate="0" containsDate="1" containsString="0" minDate="2024-03-23T00:00:00" maxDate="2026-04-05T00:00:00" count="2">
        <d v="2026-04-04T00:00:00"/>
        <d v="2024-03-23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x v="0"/>
    <x v="0"/>
    <s v="F"/>
    <x v="0"/>
    <x v="0"/>
    <x v="0"/>
    <x v="0"/>
  </r>
  <r>
    <x v="0"/>
    <x v="1"/>
    <s v="F"/>
    <x v="0"/>
    <x v="1"/>
    <x v="0"/>
    <x v="0"/>
  </r>
  <r>
    <x v="0"/>
    <x v="0"/>
    <s v="F"/>
    <x v="0"/>
    <x v="2"/>
    <x v="0"/>
    <x v="0"/>
  </r>
  <r>
    <x v="0"/>
    <x v="1"/>
    <s v="F"/>
    <x v="0"/>
    <x v="0"/>
    <x v="0"/>
    <x v="0"/>
  </r>
  <r>
    <x v="0"/>
    <x v="0"/>
    <s v="F"/>
    <x v="0"/>
    <x v="1"/>
    <x v="0"/>
    <x v="0"/>
  </r>
  <r>
    <x v="0"/>
    <x v="1"/>
    <s v="F"/>
    <x v="0"/>
    <x v="2"/>
    <x v="0"/>
    <x v="0"/>
  </r>
  <r>
    <x v="0"/>
    <x v="0"/>
    <s v="F"/>
    <x v="0"/>
    <x v="0"/>
    <x v="0"/>
    <x v="0"/>
  </r>
  <r>
    <x v="0"/>
    <x v="1"/>
    <s v="F"/>
    <x v="0"/>
    <x v="1"/>
    <x v="0"/>
    <x v="0"/>
  </r>
  <r>
    <x v="0"/>
    <x v="0"/>
    <s v="F"/>
    <x v="0"/>
    <x v="2"/>
    <x v="0"/>
    <x v="0"/>
  </r>
  <r>
    <x v="0"/>
    <x v="1"/>
    <s v="F"/>
    <x v="0"/>
    <x v="0"/>
    <x v="0"/>
    <x v="0"/>
  </r>
  <r>
    <x v="0"/>
    <x v="0"/>
    <s v="F"/>
    <x v="0"/>
    <x v="1"/>
    <x v="0"/>
    <x v="0"/>
  </r>
  <r>
    <x v="0"/>
    <x v="1"/>
    <s v="F"/>
    <x v="0"/>
    <x v="2"/>
    <x v="0"/>
    <x v="0"/>
  </r>
  <r>
    <x v="0"/>
    <x v="0"/>
    <s v="F"/>
    <x v="0"/>
    <x v="0"/>
    <x v="0"/>
    <x v="0"/>
  </r>
  <r>
    <x v="0"/>
    <x v="1"/>
    <s v="F"/>
    <x v="0"/>
    <x v="1"/>
    <x v="0"/>
    <x v="0"/>
  </r>
  <r>
    <x v="0"/>
    <x v="0"/>
    <s v="F"/>
    <x v="0"/>
    <x v="2"/>
    <x v="0"/>
    <x v="0"/>
  </r>
  <r>
    <x v="0"/>
    <x v="1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2"/>
    <x v="0"/>
    <x v="0"/>
  </r>
  <r>
    <x v="0"/>
    <x v="0"/>
    <s v="F"/>
    <x v="1"/>
    <x v="2"/>
    <x v="0"/>
    <x v="0"/>
  </r>
  <r>
    <x v="0"/>
    <x v="1"/>
    <s v="F"/>
    <x v="1"/>
    <x v="0"/>
    <x v="0"/>
    <x v="0"/>
  </r>
  <r>
    <x v="0"/>
    <x v="0"/>
    <s v="F"/>
    <x v="1"/>
    <x v="1"/>
    <x v="0"/>
    <x v="0"/>
  </r>
  <r>
    <x v="0"/>
    <x v="1"/>
    <s v="F"/>
    <x v="1"/>
    <x v="2"/>
    <x v="0"/>
    <x v="0"/>
  </r>
  <r>
    <x v="0"/>
    <x v="0"/>
    <s v="F"/>
    <x v="1"/>
    <x v="0"/>
    <x v="0"/>
    <x v="0"/>
  </r>
  <r>
    <x v="0"/>
    <x v="1"/>
    <s v="F"/>
    <x v="1"/>
    <x v="1"/>
    <x v="0"/>
    <x v="0"/>
  </r>
  <r>
    <x v="0"/>
    <x v="0"/>
    <s v="F"/>
    <x v="1"/>
    <x v="2"/>
    <x v="0"/>
    <x v="0"/>
  </r>
  <r>
    <x v="0"/>
    <x v="1"/>
    <s v="F"/>
    <x v="1"/>
    <x v="0"/>
    <x v="0"/>
    <x v="0"/>
  </r>
  <r>
    <x v="0"/>
    <x v="0"/>
    <s v="F"/>
    <x v="1"/>
    <x v="1"/>
    <x v="0"/>
    <x v="0"/>
  </r>
  <r>
    <x v="0"/>
    <x v="1"/>
    <s v="F"/>
    <x v="1"/>
    <x v="2"/>
    <x v="0"/>
    <x v="0"/>
  </r>
  <r>
    <x v="0"/>
    <x v="0"/>
    <s v="F"/>
    <x v="1"/>
    <x v="0"/>
    <x v="0"/>
    <x v="0"/>
  </r>
  <r>
    <x v="0"/>
    <x v="1"/>
    <s v="F"/>
    <x v="1"/>
    <x v="1"/>
    <x v="0"/>
    <x v="0"/>
  </r>
  <r>
    <x v="0"/>
    <x v="0"/>
    <s v="F"/>
    <x v="1"/>
    <x v="2"/>
    <x v="0"/>
    <x v="0"/>
  </r>
  <r>
    <x v="0"/>
    <x v="1"/>
    <s v="F"/>
    <x v="1"/>
    <x v="0"/>
    <x v="0"/>
    <x v="0"/>
  </r>
  <r>
    <x v="0"/>
    <x v="0"/>
    <s v="R"/>
    <x v="0"/>
    <x v="0"/>
    <x v="1"/>
    <x v="0"/>
  </r>
  <r>
    <x v="0"/>
    <x v="1"/>
    <s v="R"/>
    <x v="0"/>
    <x v="1"/>
    <x v="1"/>
    <x v="0"/>
  </r>
  <r>
    <x v="0"/>
    <x v="0"/>
    <s v="R"/>
    <x v="0"/>
    <x v="2"/>
    <x v="1"/>
    <x v="0"/>
  </r>
  <r>
    <x v="0"/>
    <x v="1"/>
    <s v="R"/>
    <x v="0"/>
    <x v="0"/>
    <x v="1"/>
    <x v="0"/>
  </r>
  <r>
    <x v="0"/>
    <x v="0"/>
    <s v="R"/>
    <x v="0"/>
    <x v="1"/>
    <x v="1"/>
    <x v="0"/>
  </r>
  <r>
    <x v="0"/>
    <x v="1"/>
    <s v="R"/>
    <x v="0"/>
    <x v="2"/>
    <x v="1"/>
    <x v="0"/>
  </r>
  <r>
    <x v="0"/>
    <x v="0"/>
    <s v="R"/>
    <x v="0"/>
    <x v="0"/>
    <x v="1"/>
    <x v="0"/>
  </r>
  <r>
    <x v="0"/>
    <x v="1"/>
    <s v="R"/>
    <x v="0"/>
    <x v="1"/>
    <x v="1"/>
    <x v="0"/>
  </r>
  <r>
    <x v="0"/>
    <x v="0"/>
    <s v="R"/>
    <x v="0"/>
    <x v="2"/>
    <x v="1"/>
    <x v="0"/>
  </r>
  <r>
    <x v="0"/>
    <x v="1"/>
    <s v="R"/>
    <x v="0"/>
    <x v="0"/>
    <x v="1"/>
    <x v="0"/>
  </r>
  <r>
    <x v="0"/>
    <x v="0"/>
    <s v="R"/>
    <x v="0"/>
    <x v="1"/>
    <x v="1"/>
    <x v="0"/>
  </r>
  <r>
    <x v="0"/>
    <x v="1"/>
    <s v="R"/>
    <x v="0"/>
    <x v="2"/>
    <x v="1"/>
    <x v="0"/>
  </r>
  <r>
    <x v="0"/>
    <x v="0"/>
    <s v="R"/>
    <x v="0"/>
    <x v="0"/>
    <x v="1"/>
    <x v="0"/>
  </r>
  <r>
    <x v="0"/>
    <x v="1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2"/>
    <x v="1"/>
    <x v="0"/>
  </r>
  <r>
    <x v="0"/>
    <x v="0"/>
    <s v="R"/>
    <x v="0"/>
    <x v="2"/>
    <x v="1"/>
    <x v="0"/>
  </r>
  <r>
    <x v="0"/>
    <x v="1"/>
    <s v="R"/>
    <x v="1"/>
    <x v="0"/>
    <x v="1"/>
    <x v="0"/>
  </r>
  <r>
    <x v="0"/>
    <x v="0"/>
    <s v="R"/>
    <x v="1"/>
    <x v="1"/>
    <x v="1"/>
    <x v="0"/>
  </r>
  <r>
    <x v="0"/>
    <x v="1"/>
    <s v="R"/>
    <x v="1"/>
    <x v="2"/>
    <x v="1"/>
    <x v="0"/>
  </r>
  <r>
    <x v="0"/>
    <x v="0"/>
    <s v="R"/>
    <x v="1"/>
    <x v="0"/>
    <x v="1"/>
    <x v="0"/>
  </r>
  <r>
    <x v="0"/>
    <x v="1"/>
    <s v="R"/>
    <x v="1"/>
    <x v="1"/>
    <x v="1"/>
    <x v="0"/>
  </r>
  <r>
    <x v="0"/>
    <x v="0"/>
    <s v="R"/>
    <x v="1"/>
    <x v="2"/>
    <x v="1"/>
    <x v="0"/>
  </r>
  <r>
    <x v="0"/>
    <x v="1"/>
    <s v="R"/>
    <x v="1"/>
    <x v="0"/>
    <x v="1"/>
    <x v="0"/>
  </r>
  <r>
    <x v="0"/>
    <x v="0"/>
    <s v="R"/>
    <x v="1"/>
    <x v="1"/>
    <x v="1"/>
    <x v="0"/>
  </r>
  <r>
    <x v="0"/>
    <x v="1"/>
    <s v="R"/>
    <x v="1"/>
    <x v="2"/>
    <x v="1"/>
    <x v="0"/>
  </r>
  <r>
    <x v="0"/>
    <x v="0"/>
    <s v="R"/>
    <x v="1"/>
    <x v="0"/>
    <x v="1"/>
    <x v="0"/>
  </r>
  <r>
    <x v="0"/>
    <x v="1"/>
    <s v="R"/>
    <x v="1"/>
    <x v="1"/>
    <x v="1"/>
    <x v="0"/>
  </r>
  <r>
    <x v="0"/>
    <x v="0"/>
    <s v="R"/>
    <x v="1"/>
    <x v="2"/>
    <x v="1"/>
    <x v="0"/>
  </r>
  <r>
    <x v="0"/>
    <x v="1"/>
    <s v="R"/>
    <x v="1"/>
    <x v="0"/>
    <x v="1"/>
    <x v="0"/>
  </r>
  <r>
    <x v="0"/>
    <x v="0"/>
    <s v="R"/>
    <x v="1"/>
    <x v="1"/>
    <x v="1"/>
    <x v="0"/>
  </r>
  <r>
    <x v="0"/>
    <x v="1"/>
    <s v="R"/>
    <x v="1"/>
    <x v="2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64A807-3B51-456D-ACD7-80F06441970B}" name="PivotTable1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47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2"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25">
    <i>
      <x/>
      <x/>
      <x v="1"/>
      <x/>
      <x/>
      <x/>
    </i>
    <i r="5">
      <x v="1"/>
    </i>
    <i r="5">
      <x v="2"/>
    </i>
    <i r="4">
      <x v="1"/>
      <x/>
    </i>
    <i r="5">
      <x v="1"/>
    </i>
    <i r="5">
      <x v="2"/>
    </i>
    <i r="3">
      <x v="1"/>
      <x/>
      <x/>
    </i>
    <i r="5">
      <x v="1"/>
    </i>
    <i r="5">
      <x v="2"/>
    </i>
    <i r="4">
      <x v="1"/>
      <x/>
    </i>
    <i r="5">
      <x v="1"/>
    </i>
    <i r="5">
      <x v="2"/>
    </i>
    <i r="1">
      <x v="1"/>
      <x v="1"/>
      <x/>
      <x/>
      <x/>
    </i>
    <i r="5">
      <x v="1"/>
    </i>
    <i r="5">
      <x v="2"/>
    </i>
    <i r="4">
      <x v="1"/>
      <x/>
    </i>
    <i r="5">
      <x v="1"/>
    </i>
    <i r="5">
      <x v="2"/>
    </i>
    <i r="3">
      <x v="1"/>
      <x/>
      <x/>
    </i>
    <i r="5">
      <x v="1"/>
    </i>
    <i r="5">
      <x v="2"/>
    </i>
    <i r="4">
      <x v="1"/>
      <x/>
    </i>
    <i r="5">
      <x v="1"/>
    </i>
    <i r="5">
      <x v="2"/>
    </i>
    <i t="grand">
      <x/>
    </i>
  </rowItems>
  <colItems count="1">
    <i/>
  </colItems>
  <dataFields count="1">
    <dataField name="Count of BLOCK" fld="4" subtotal="count" baseField="0" baseItem="0"/>
  </dataFields>
  <formats count="133">
    <format dxfId="132">
      <pivotArea type="all" dataOnly="0" outline="0" fieldPosition="0"/>
    </format>
    <format dxfId="131">
      <pivotArea outline="0" collapsedLevelsAreSubtotals="1" fieldPosition="0"/>
    </format>
    <format dxfId="130">
      <pivotArea field="0" type="button" dataOnly="0" labelOnly="1" outline="0" axis="axisRow" fieldPosition="0"/>
    </format>
    <format dxfId="129">
      <pivotArea field="1" type="button" dataOnly="0" labelOnly="1" outline="0" axis="axisRow" fieldPosition="1"/>
    </format>
    <format dxfId="128">
      <pivotArea field="3" type="button" dataOnly="0" labelOnly="1" outline="0" axis="axisRow" fieldPosition="3"/>
    </format>
    <format dxfId="127">
      <pivotArea field="5" type="button" dataOnly="0" labelOnly="1" outline="0" axis="axisRow" fieldPosition="4"/>
    </format>
    <format dxfId="126">
      <pivotArea field="4" type="button" dataOnly="0" labelOnly="1" outline="0" axis="axisRow" fieldPosition="5"/>
    </format>
    <format dxfId="125">
      <pivotArea dataOnly="0" labelOnly="1" outline="0" fieldPosition="0">
        <references count="1">
          <reference field="0" count="0"/>
        </references>
      </pivotArea>
    </format>
    <format dxfId="124">
      <pivotArea dataOnly="0" labelOnly="1" grandRow="1" outline="0" fieldPosition="0"/>
    </format>
    <format dxfId="123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22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3" count="0"/>
        </references>
      </pivotArea>
    </format>
    <format dxfId="121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3" count="0"/>
        </references>
      </pivotArea>
    </format>
    <format dxfId="120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5" count="0"/>
        </references>
      </pivotArea>
    </format>
    <format dxfId="119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5" count="0"/>
        </references>
      </pivotArea>
    </format>
    <format dxfId="118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5" count="0"/>
        </references>
      </pivotArea>
    </format>
    <format dxfId="117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5" count="0"/>
        </references>
      </pivotArea>
    </format>
    <format dxfId="116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15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14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13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12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1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1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0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08">
      <pivotArea dataOnly="0" labelOnly="1" outline="0" axis="axisValues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field="0" type="button" dataOnly="0" labelOnly="1" outline="0" axis="axisRow" fieldPosition="0"/>
    </format>
    <format dxfId="104">
      <pivotArea field="1" type="button" dataOnly="0" labelOnly="1" outline="0" axis="axisRow" fieldPosition="1"/>
    </format>
    <format dxfId="103">
      <pivotArea field="6" type="button" dataOnly="0" labelOnly="1" outline="0" axis="axisRow" fieldPosition="2"/>
    </format>
    <format dxfId="102">
      <pivotArea field="3" type="button" dataOnly="0" labelOnly="1" outline="0" axis="axisRow" fieldPosition="3"/>
    </format>
    <format dxfId="101">
      <pivotArea field="5" type="button" dataOnly="0" labelOnly="1" outline="0" axis="axisRow" fieldPosition="4"/>
    </format>
    <format dxfId="100">
      <pivotArea field="4" type="button" dataOnly="0" labelOnly="1" outline="0" axis="axisRow" fieldPosition="5"/>
    </format>
    <format dxfId="99">
      <pivotArea dataOnly="0" labelOnly="1" outline="0" fieldPosition="0">
        <references count="1">
          <reference field="0" count="0"/>
        </references>
      </pivotArea>
    </format>
    <format dxfId="98">
      <pivotArea dataOnly="0" labelOnly="1" grandRow="1" outline="0" fieldPosition="0"/>
    </format>
    <format dxfId="9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96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6" count="0"/>
        </references>
      </pivotArea>
    </format>
    <format dxfId="95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3" count="0"/>
          <reference field="6" count="0" selected="0"/>
        </references>
      </pivotArea>
    </format>
    <format dxfId="94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3" count="0"/>
          <reference field="6" count="0" selected="0"/>
        </references>
      </pivotArea>
    </format>
    <format dxfId="93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5" count="0"/>
          <reference field="6" count="0" selected="0"/>
        </references>
      </pivotArea>
    </format>
    <format dxfId="92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5" count="0"/>
          <reference field="6" count="0" selected="0"/>
        </references>
      </pivotArea>
    </format>
    <format dxfId="9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5" count="0"/>
          <reference field="6" count="0" selected="0"/>
        </references>
      </pivotArea>
    </format>
    <format dxfId="9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5" count="0"/>
          <reference field="6" count="0" selected="0"/>
        </references>
      </pivotArea>
    </format>
    <format dxfId="89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88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87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86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85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84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83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82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81">
      <pivotArea dataOnly="0" labelOnly="1" outline="0" axis="axisValues" fieldPosition="0"/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0" type="button" dataOnly="0" labelOnly="1" outline="0" axis="axisRow" fieldPosition="0"/>
    </format>
    <format dxfId="77">
      <pivotArea field="1" type="button" dataOnly="0" labelOnly="1" outline="0" axis="axisRow" fieldPosition="1"/>
    </format>
    <format dxfId="76">
      <pivotArea field="6" type="button" dataOnly="0" labelOnly="1" outline="0" axis="axisRow" fieldPosition="2"/>
    </format>
    <format dxfId="75">
      <pivotArea field="3" type="button" dataOnly="0" labelOnly="1" outline="0" axis="axisRow" fieldPosition="3"/>
    </format>
    <format dxfId="74">
      <pivotArea field="5" type="button" dataOnly="0" labelOnly="1" outline="0" axis="axisRow" fieldPosition="4"/>
    </format>
    <format dxfId="73">
      <pivotArea field="4" type="button" dataOnly="0" labelOnly="1" outline="0" axis="axisRow" fieldPosition="5"/>
    </format>
    <format dxfId="72">
      <pivotArea dataOnly="0" labelOnly="1" outline="0" fieldPosition="0">
        <references count="1">
          <reference field="0" count="0"/>
        </references>
      </pivotArea>
    </format>
    <format dxfId="71">
      <pivotArea dataOnly="0" labelOnly="1" grandRow="1" outline="0" fieldPosition="0"/>
    </format>
    <format dxfId="70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9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6" count="0"/>
        </references>
      </pivotArea>
    </format>
    <format dxfId="68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3" count="0"/>
          <reference field="6" count="0" selected="0"/>
        </references>
      </pivotArea>
    </format>
    <format dxfId="67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3" count="0"/>
          <reference field="6" count="0" selected="0"/>
        </references>
      </pivotArea>
    </format>
    <format dxfId="66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5" count="0"/>
          <reference field="6" count="0" selected="0"/>
        </references>
      </pivotArea>
    </format>
    <format dxfId="65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5" count="0"/>
          <reference field="6" count="0" selected="0"/>
        </references>
      </pivotArea>
    </format>
    <format dxfId="6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5" count="0"/>
          <reference field="6" count="0" selected="0"/>
        </references>
      </pivotArea>
    </format>
    <format dxfId="6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5" count="0"/>
          <reference field="6" count="0" selected="0"/>
        </references>
      </pivotArea>
    </format>
    <format dxfId="62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61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60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59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58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57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56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55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54">
      <pivotArea dataOnly="0" labelOnly="1" outline="0" axis="axisValues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field="0" type="button" dataOnly="0" labelOnly="1" outline="0" axis="axisRow" fieldPosition="0"/>
    </format>
    <format dxfId="50">
      <pivotArea field="1" type="button" dataOnly="0" labelOnly="1" outline="0" axis="axisRow" fieldPosition="1"/>
    </format>
    <format dxfId="49">
      <pivotArea field="6" type="button" dataOnly="0" labelOnly="1" outline="0" axis="axisRow" fieldPosition="2"/>
    </format>
    <format dxfId="48">
      <pivotArea field="3" type="button" dataOnly="0" labelOnly="1" outline="0" axis="axisRow" fieldPosition="3"/>
    </format>
    <format dxfId="47">
      <pivotArea field="5" type="button" dataOnly="0" labelOnly="1" outline="0" axis="axisRow" fieldPosition="4"/>
    </format>
    <format dxfId="46">
      <pivotArea field="4" type="button" dataOnly="0" labelOnly="1" outline="0" axis="axisRow" fieldPosition="5"/>
    </format>
    <format dxfId="45">
      <pivotArea dataOnly="0" labelOnly="1" outline="0" fieldPosition="0">
        <references count="1">
          <reference field="0" count="0"/>
        </references>
      </pivotArea>
    </format>
    <format dxfId="44">
      <pivotArea dataOnly="0" labelOnly="1" grandRow="1" outline="0" fieldPosition="0"/>
    </format>
    <format dxfId="43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2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6" count="0"/>
        </references>
      </pivotArea>
    </format>
    <format dxfId="41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3" count="0"/>
          <reference field="6" count="0" selected="0"/>
        </references>
      </pivotArea>
    </format>
    <format dxfId="40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3" count="0"/>
          <reference field="6" count="0" selected="0"/>
        </references>
      </pivotArea>
    </format>
    <format dxfId="39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5" count="0"/>
          <reference field="6" count="0" selected="0"/>
        </references>
      </pivotArea>
    </format>
    <format dxfId="38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5" count="0"/>
          <reference field="6" count="0" selected="0"/>
        </references>
      </pivotArea>
    </format>
    <format dxfId="37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5" count="0"/>
          <reference field="6" count="0" selected="0"/>
        </references>
      </pivotArea>
    </format>
    <format dxfId="3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5" count="0"/>
          <reference field="6" count="0" selected="0"/>
        </references>
      </pivotArea>
    </format>
    <format dxfId="35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4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33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2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31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0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9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8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7">
      <pivotArea dataOnly="0" labelOnly="1" outline="0" axis="axisValues" fieldPosition="0"/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0" type="button" dataOnly="0" labelOnly="1" outline="0" axis="axisRow" fieldPosition="0"/>
    </format>
    <format dxfId="23">
      <pivotArea field="1" type="button" dataOnly="0" labelOnly="1" outline="0" axis="axisRow" fieldPosition="1"/>
    </format>
    <format dxfId="22">
      <pivotArea field="6" type="button" dataOnly="0" labelOnly="1" outline="0" axis="axisRow" fieldPosition="2"/>
    </format>
    <format dxfId="21">
      <pivotArea field="3" type="button" dataOnly="0" labelOnly="1" outline="0" axis="axisRow" fieldPosition="3"/>
    </format>
    <format dxfId="20">
      <pivotArea field="5" type="button" dataOnly="0" labelOnly="1" outline="0" axis="axisRow" fieldPosition="4"/>
    </format>
    <format dxfId="19">
      <pivotArea field="4" type="button" dataOnly="0" labelOnly="1" outline="0" axis="axisRow" fieldPosition="5"/>
    </format>
    <format dxfId="18">
      <pivotArea dataOnly="0" labelOnly="1" outline="0" fieldPosition="0">
        <references count="1">
          <reference field="0" count="0"/>
        </references>
      </pivotArea>
    </format>
    <format dxfId="17">
      <pivotArea dataOnly="0" labelOnly="1" grandRow="1" outline="0" fieldPosition="0"/>
    </format>
    <format dxfId="16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5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6" count="0"/>
        </references>
      </pivotArea>
    </format>
    <format dxfId="14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3" count="0"/>
          <reference field="6" count="0" selected="0"/>
        </references>
      </pivotArea>
    </format>
    <format dxfId="13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3" count="0"/>
          <reference field="6" count="0" selected="0"/>
        </references>
      </pivotArea>
    </format>
    <format dxfId="12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5" count="0"/>
          <reference field="6" count="0" selected="0"/>
        </references>
      </pivotArea>
    </format>
    <format dxfId="11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5" count="0"/>
          <reference field="6" count="0" selected="0"/>
        </references>
      </pivotArea>
    </format>
    <format dxfId="1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5" count="0"/>
          <reference field="6" count="0" selected="0"/>
        </references>
      </pivotArea>
    </format>
    <format dxfId="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5" count="0"/>
          <reference field="6" count="0" selected="0"/>
        </references>
      </pivotArea>
    </format>
    <format dxfId="8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7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6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5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4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7373B-EB51-453E-92E9-4C5B8643E90E}">
  <sheetPr codeName="Sheet3"/>
  <dimension ref="A1:Y117"/>
  <sheetViews>
    <sheetView showGridLines="0" zoomScale="70" zoomScaleNormal="70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M40" sqref="M40"/>
    </sheetView>
  </sheetViews>
  <sheetFormatPr defaultColWidth="9.109375" defaultRowHeight="14.4" x14ac:dyDescent="0.3"/>
  <cols>
    <col min="1" max="1" width="4" style="117" customWidth="1"/>
    <col min="2" max="2" width="21.88671875" style="15" bestFit="1" customWidth="1"/>
    <col min="3" max="3" width="22.109375" style="118" bestFit="1" customWidth="1"/>
    <col min="4" max="4" width="22.109375" style="119" bestFit="1" customWidth="1"/>
    <col min="5" max="9" width="17.109375" style="119" customWidth="1"/>
    <col min="10" max="13" width="17.109375" style="15" customWidth="1"/>
    <col min="14" max="14" width="18.33203125" style="15" bestFit="1" customWidth="1"/>
    <col min="15" max="15" width="13" style="15" customWidth="1"/>
    <col min="16" max="16" width="14.88671875" style="15" customWidth="1"/>
    <col min="17" max="18" width="14.88671875" style="119" customWidth="1"/>
    <col min="19" max="19" width="12.33203125" style="119" bestFit="1" customWidth="1"/>
    <col min="20" max="20" width="10.6640625" style="119" bestFit="1" customWidth="1"/>
    <col min="21" max="21" width="16.109375" style="119" bestFit="1" customWidth="1"/>
    <col min="22" max="24" width="13.109375" style="119" customWidth="1"/>
    <col min="25" max="25" width="16" style="119" bestFit="1" customWidth="1"/>
    <col min="26" max="16384" width="9.109375" style="1"/>
  </cols>
  <sheetData>
    <row r="1" spans="1:25" ht="18" customHeight="1" x14ac:dyDescent="0.3">
      <c r="A1" s="16"/>
      <c r="B1" s="16" t="s">
        <v>24</v>
      </c>
      <c r="C1" s="17" t="s">
        <v>63</v>
      </c>
      <c r="D1" s="18"/>
      <c r="E1" s="19"/>
      <c r="F1" s="19"/>
      <c r="G1" s="19"/>
      <c r="H1" s="19"/>
      <c r="I1" s="20"/>
      <c r="J1" s="20"/>
      <c r="K1" s="20"/>
      <c r="L1" s="20"/>
      <c r="M1" s="20"/>
      <c r="N1" s="20"/>
      <c r="O1" s="20"/>
      <c r="P1" s="20"/>
      <c r="Q1" s="19"/>
      <c r="R1" s="19"/>
      <c r="S1" s="19"/>
      <c r="T1" s="19"/>
      <c r="U1" s="19"/>
      <c r="V1" s="19"/>
      <c r="W1" s="19"/>
      <c r="X1" s="19"/>
      <c r="Y1" s="19"/>
    </row>
    <row r="2" spans="1:25" ht="18" customHeight="1" x14ac:dyDescent="0.3">
      <c r="A2" s="16"/>
      <c r="B2" s="16" t="s">
        <v>1</v>
      </c>
      <c r="C2" s="17" t="s">
        <v>2</v>
      </c>
      <c r="D2" s="18"/>
      <c r="E2" s="19"/>
      <c r="F2" s="19"/>
      <c r="G2" s="19"/>
      <c r="H2" s="19"/>
      <c r="I2" s="20"/>
      <c r="J2" s="20"/>
      <c r="K2" s="20"/>
      <c r="L2" s="20"/>
      <c r="M2" s="20"/>
      <c r="N2" s="20"/>
      <c r="O2" s="20"/>
      <c r="P2" s="20"/>
      <c r="Q2" s="19"/>
      <c r="R2" s="19"/>
      <c r="S2" s="19"/>
      <c r="T2" s="19"/>
      <c r="U2" s="19"/>
      <c r="V2" s="19"/>
      <c r="W2" s="19"/>
      <c r="X2" s="19"/>
      <c r="Y2" s="19"/>
    </row>
    <row r="3" spans="1:25" ht="18" customHeight="1" x14ac:dyDescent="0.3">
      <c r="A3" s="16"/>
      <c r="B3" s="16" t="s">
        <v>25</v>
      </c>
      <c r="C3" s="21">
        <v>46116</v>
      </c>
      <c r="D3" s="18"/>
      <c r="E3" s="19"/>
      <c r="F3" s="22"/>
      <c r="G3" s="16"/>
      <c r="H3" s="16"/>
      <c r="I3" s="23"/>
      <c r="J3" s="23"/>
      <c r="K3" s="23"/>
      <c r="L3" s="23"/>
      <c r="M3" s="23"/>
      <c r="N3" s="23"/>
      <c r="O3" s="23"/>
      <c r="P3" s="24"/>
      <c r="Q3" s="25"/>
      <c r="R3" s="25"/>
      <c r="S3" s="16"/>
      <c r="T3" s="16"/>
      <c r="U3" s="16"/>
      <c r="V3" s="16"/>
      <c r="W3" s="16"/>
      <c r="X3" s="16"/>
      <c r="Y3" s="16"/>
    </row>
    <row r="4" spans="1:25" ht="18" customHeight="1" x14ac:dyDescent="0.3">
      <c r="A4" s="16"/>
      <c r="B4" s="16" t="s">
        <v>3</v>
      </c>
      <c r="C4" s="17" t="s">
        <v>4</v>
      </c>
      <c r="D4" s="26"/>
      <c r="E4" s="16"/>
      <c r="F4" s="27"/>
      <c r="G4" s="16"/>
      <c r="H4" s="16"/>
      <c r="I4" s="23"/>
      <c r="J4" s="23"/>
      <c r="K4" s="23"/>
      <c r="L4" s="23"/>
      <c r="M4" s="23"/>
      <c r="N4" s="23"/>
      <c r="O4" s="23"/>
      <c r="P4" s="24"/>
      <c r="Q4" s="25"/>
      <c r="R4" s="25"/>
      <c r="S4" s="16"/>
      <c r="T4" s="16"/>
      <c r="U4" s="16"/>
      <c r="V4" s="16"/>
      <c r="W4" s="16"/>
      <c r="X4" s="16"/>
      <c r="Y4" s="16"/>
    </row>
    <row r="5" spans="1:25" ht="18" customHeight="1" x14ac:dyDescent="0.3">
      <c r="A5" s="23"/>
      <c r="B5" s="16" t="s">
        <v>5</v>
      </c>
      <c r="C5" s="17" t="s">
        <v>6</v>
      </c>
      <c r="D5" s="26"/>
      <c r="E5" s="16"/>
      <c r="F5" s="28"/>
      <c r="G5" s="16"/>
      <c r="H5" s="16"/>
      <c r="I5" s="23"/>
      <c r="J5" s="23"/>
      <c r="K5" s="23"/>
      <c r="L5" s="23"/>
      <c r="M5" s="23"/>
      <c r="N5" s="23"/>
      <c r="O5" s="23"/>
      <c r="P5" s="24"/>
      <c r="Q5" s="25"/>
      <c r="R5" s="25"/>
      <c r="S5" s="16"/>
      <c r="T5" s="16"/>
      <c r="U5" s="16"/>
      <c r="V5" s="16"/>
      <c r="W5" s="16"/>
      <c r="X5" s="16"/>
      <c r="Y5" s="16"/>
    </row>
    <row r="6" spans="1:25" ht="18" customHeight="1" x14ac:dyDescent="0.3">
      <c r="A6" s="16"/>
      <c r="B6" s="25" t="s">
        <v>69</v>
      </c>
      <c r="C6" s="69"/>
      <c r="D6" s="18"/>
      <c r="E6" s="16"/>
      <c r="F6" s="16"/>
      <c r="G6" s="16"/>
      <c r="H6" s="16"/>
      <c r="I6" s="23"/>
      <c r="J6" s="23"/>
      <c r="K6" s="23"/>
      <c r="L6" s="23"/>
      <c r="M6" s="23"/>
      <c r="N6" s="23"/>
      <c r="O6" s="23"/>
      <c r="P6" s="24"/>
      <c r="Q6" s="25"/>
      <c r="R6" s="25"/>
      <c r="S6" s="16"/>
      <c r="T6" s="16"/>
      <c r="U6" s="16"/>
      <c r="V6" s="16"/>
      <c r="W6" s="16"/>
      <c r="X6" s="16"/>
      <c r="Y6" s="16"/>
    </row>
    <row r="7" spans="1:25" ht="51" customHeight="1" x14ac:dyDescent="0.3">
      <c r="A7" s="24"/>
      <c r="B7" s="29" t="s">
        <v>54</v>
      </c>
      <c r="C7" s="30" t="s">
        <v>26</v>
      </c>
      <c r="D7" s="31" t="s">
        <v>55</v>
      </c>
      <c r="E7" s="31" t="s">
        <v>56</v>
      </c>
      <c r="F7" s="31" t="s">
        <v>57</v>
      </c>
      <c r="G7" s="31" t="s">
        <v>27</v>
      </c>
      <c r="H7" s="31" t="s">
        <v>55</v>
      </c>
      <c r="I7" s="32" t="s">
        <v>58</v>
      </c>
      <c r="J7" s="32" t="s">
        <v>59</v>
      </c>
      <c r="K7" s="32"/>
      <c r="L7" s="32"/>
      <c r="M7" s="32"/>
      <c r="N7" s="32"/>
      <c r="O7" s="32"/>
      <c r="P7" s="33" t="s">
        <v>28</v>
      </c>
      <c r="Q7" s="34" t="s">
        <v>29</v>
      </c>
      <c r="R7" s="35" t="s">
        <v>30</v>
      </c>
      <c r="S7" s="36"/>
      <c r="T7" s="37" t="e">
        <f>SUM(R17:R19)-SUM(X17:X19)</f>
        <v>#REF!</v>
      </c>
      <c r="U7" s="38">
        <f>C3</f>
        <v>46116</v>
      </c>
      <c r="V7" s="39"/>
      <c r="W7" s="39"/>
      <c r="X7" s="39"/>
      <c r="Y7" s="40"/>
    </row>
    <row r="8" spans="1:25" ht="18" customHeight="1" x14ac:dyDescent="0.3">
      <c r="A8" s="24"/>
      <c r="B8" s="29" t="str">
        <f>B7 &amp;" Kms"</f>
        <v>TOTAL Kms</v>
      </c>
      <c r="C8" s="70">
        <v>2.29</v>
      </c>
      <c r="D8" s="71">
        <v>4.7</v>
      </c>
      <c r="E8" s="71">
        <v>2.72</v>
      </c>
      <c r="F8" s="71">
        <v>3.28</v>
      </c>
      <c r="G8" s="71">
        <v>2.63</v>
      </c>
      <c r="H8" s="71">
        <v>4.7</v>
      </c>
      <c r="I8" s="72">
        <v>3.7</v>
      </c>
      <c r="J8" s="72">
        <v>4.26</v>
      </c>
      <c r="K8" s="72"/>
      <c r="L8" s="72"/>
      <c r="M8" s="72"/>
      <c r="N8" s="72"/>
      <c r="O8" s="72"/>
      <c r="P8" s="73">
        <f ca="1">R8-Q8</f>
        <v>13.96</v>
      </c>
      <c r="Q8" s="74">
        <f ca="1">SUMIF(C7:O19,"*Pos*",C8:O8)</f>
        <v>14.32</v>
      </c>
      <c r="R8" s="75">
        <f>SUM(C8:O8)</f>
        <v>28.28</v>
      </c>
      <c r="S8" s="76"/>
      <c r="T8" s="77"/>
      <c r="U8" s="77"/>
      <c r="V8" s="78"/>
      <c r="W8" s="78"/>
      <c r="X8" s="79"/>
      <c r="Y8" s="80"/>
    </row>
    <row r="9" spans="1:25" ht="18" customHeight="1" x14ac:dyDescent="0.3">
      <c r="A9" s="24"/>
      <c r="B9" s="41" t="s">
        <v>31</v>
      </c>
      <c r="C9" s="81">
        <f t="shared" ref="C9:R9" si="0">C92+C106</f>
        <v>3</v>
      </c>
      <c r="D9" s="82">
        <f t="shared" si="0"/>
        <v>1</v>
      </c>
      <c r="E9" s="82">
        <f t="shared" si="0"/>
        <v>15</v>
      </c>
      <c r="F9" s="82">
        <f t="shared" si="0"/>
        <v>16</v>
      </c>
      <c r="G9" s="82">
        <f t="shared" si="0"/>
        <v>6</v>
      </c>
      <c r="H9" s="82">
        <f t="shared" si="0"/>
        <v>2</v>
      </c>
      <c r="I9" s="82">
        <f t="shared" si="0"/>
        <v>36</v>
      </c>
      <c r="J9" s="82">
        <f t="shared" si="0"/>
        <v>38</v>
      </c>
      <c r="K9" s="82">
        <f t="shared" si="0"/>
        <v>0</v>
      </c>
      <c r="L9" s="82">
        <f t="shared" si="0"/>
        <v>0</v>
      </c>
      <c r="M9" s="82">
        <f t="shared" si="0"/>
        <v>0</v>
      </c>
      <c r="N9" s="82">
        <f t="shared" si="0"/>
        <v>0</v>
      </c>
      <c r="O9" s="82">
        <f t="shared" si="0"/>
        <v>0</v>
      </c>
      <c r="P9" s="83">
        <f t="shared" ca="1" si="0"/>
        <v>105</v>
      </c>
      <c r="Q9" s="84">
        <f t="shared" ca="1" si="0"/>
        <v>12</v>
      </c>
      <c r="R9" s="85">
        <f t="shared" si="0"/>
        <v>117</v>
      </c>
      <c r="S9" s="53"/>
      <c r="T9" s="86"/>
      <c r="U9" s="86"/>
      <c r="V9" s="24"/>
      <c r="W9" s="24"/>
      <c r="X9" s="87"/>
      <c r="Y9" s="88"/>
    </row>
    <row r="10" spans="1:25" ht="18" customHeight="1" x14ac:dyDescent="0.3">
      <c r="A10" s="24"/>
      <c r="B10" s="42" t="s">
        <v>32</v>
      </c>
      <c r="C10" s="89">
        <f t="shared" ref="C10:R10" si="1">C93+C107</f>
        <v>3</v>
      </c>
      <c r="D10" s="90">
        <f t="shared" si="1"/>
        <v>1</v>
      </c>
      <c r="E10" s="90">
        <f t="shared" si="1"/>
        <v>15</v>
      </c>
      <c r="F10" s="90">
        <f t="shared" si="1"/>
        <v>16</v>
      </c>
      <c r="G10" s="90">
        <f t="shared" si="1"/>
        <v>6</v>
      </c>
      <c r="H10" s="90">
        <f t="shared" si="1"/>
        <v>2</v>
      </c>
      <c r="I10" s="90">
        <f t="shared" si="1"/>
        <v>36</v>
      </c>
      <c r="J10" s="90">
        <f t="shared" si="1"/>
        <v>38</v>
      </c>
      <c r="K10" s="90">
        <f t="shared" si="1"/>
        <v>0</v>
      </c>
      <c r="L10" s="90">
        <f t="shared" si="1"/>
        <v>0</v>
      </c>
      <c r="M10" s="90">
        <f t="shared" si="1"/>
        <v>0</v>
      </c>
      <c r="N10" s="90">
        <f t="shared" si="1"/>
        <v>0</v>
      </c>
      <c r="O10" s="90">
        <f t="shared" si="1"/>
        <v>0</v>
      </c>
      <c r="P10" s="89">
        <f t="shared" ca="1" si="1"/>
        <v>105</v>
      </c>
      <c r="Q10" s="91">
        <f t="shared" ca="1" si="1"/>
        <v>12</v>
      </c>
      <c r="R10" s="92">
        <f t="shared" si="1"/>
        <v>117</v>
      </c>
      <c r="S10" s="53"/>
      <c r="T10" s="86"/>
      <c r="U10" s="86"/>
      <c r="V10" s="24"/>
      <c r="W10" s="24"/>
      <c r="X10" s="87"/>
      <c r="Y10" s="88"/>
    </row>
    <row r="11" spans="1:25" ht="18" customHeight="1" x14ac:dyDescent="0.3">
      <c r="A11" s="24"/>
      <c r="B11" s="42" t="s">
        <v>33</v>
      </c>
      <c r="C11" s="89">
        <f t="shared" ref="C11:R11" si="2">C94+C108</f>
        <v>3</v>
      </c>
      <c r="D11" s="90">
        <f t="shared" si="2"/>
        <v>1</v>
      </c>
      <c r="E11" s="90">
        <f t="shared" si="2"/>
        <v>15</v>
      </c>
      <c r="F11" s="90">
        <f t="shared" si="2"/>
        <v>16</v>
      </c>
      <c r="G11" s="90">
        <f t="shared" si="2"/>
        <v>6</v>
      </c>
      <c r="H11" s="90">
        <f t="shared" si="2"/>
        <v>2</v>
      </c>
      <c r="I11" s="90">
        <f t="shared" si="2"/>
        <v>36</v>
      </c>
      <c r="J11" s="90">
        <f t="shared" si="2"/>
        <v>38</v>
      </c>
      <c r="K11" s="90">
        <f t="shared" si="2"/>
        <v>0</v>
      </c>
      <c r="L11" s="90">
        <f t="shared" si="2"/>
        <v>0</v>
      </c>
      <c r="M11" s="90">
        <f t="shared" si="2"/>
        <v>0</v>
      </c>
      <c r="N11" s="90">
        <f t="shared" si="2"/>
        <v>0</v>
      </c>
      <c r="O11" s="90">
        <f t="shared" si="2"/>
        <v>0</v>
      </c>
      <c r="P11" s="89">
        <f t="shared" ca="1" si="2"/>
        <v>105</v>
      </c>
      <c r="Q11" s="91">
        <f t="shared" ca="1" si="2"/>
        <v>12</v>
      </c>
      <c r="R11" s="92">
        <f t="shared" si="2"/>
        <v>117</v>
      </c>
      <c r="S11" s="53"/>
      <c r="T11" s="86"/>
      <c r="U11" s="86"/>
      <c r="V11" s="24"/>
      <c r="W11" s="24"/>
      <c r="X11" s="87"/>
      <c r="Y11" s="88"/>
    </row>
    <row r="12" spans="1:25" ht="18" customHeight="1" x14ac:dyDescent="0.3">
      <c r="A12" s="24"/>
      <c r="B12" s="42" t="s">
        <v>34</v>
      </c>
      <c r="C12" s="89">
        <f t="shared" ref="C12:R12" si="3">C95+C109</f>
        <v>3</v>
      </c>
      <c r="D12" s="90">
        <f t="shared" si="3"/>
        <v>1</v>
      </c>
      <c r="E12" s="90">
        <f t="shared" si="3"/>
        <v>15</v>
      </c>
      <c r="F12" s="90">
        <f t="shared" si="3"/>
        <v>16</v>
      </c>
      <c r="G12" s="90">
        <f t="shared" si="3"/>
        <v>6</v>
      </c>
      <c r="H12" s="90">
        <f t="shared" si="3"/>
        <v>2</v>
      </c>
      <c r="I12" s="90">
        <f t="shared" si="3"/>
        <v>36</v>
      </c>
      <c r="J12" s="90">
        <f t="shared" si="3"/>
        <v>38</v>
      </c>
      <c r="K12" s="90">
        <f t="shared" si="3"/>
        <v>0</v>
      </c>
      <c r="L12" s="90">
        <f t="shared" si="3"/>
        <v>0</v>
      </c>
      <c r="M12" s="90">
        <f t="shared" si="3"/>
        <v>0</v>
      </c>
      <c r="N12" s="90">
        <f t="shared" si="3"/>
        <v>0</v>
      </c>
      <c r="O12" s="90">
        <f t="shared" si="3"/>
        <v>0</v>
      </c>
      <c r="P12" s="89">
        <f t="shared" ca="1" si="3"/>
        <v>105</v>
      </c>
      <c r="Q12" s="91">
        <f t="shared" ca="1" si="3"/>
        <v>12</v>
      </c>
      <c r="R12" s="92">
        <f t="shared" si="3"/>
        <v>117</v>
      </c>
      <c r="S12" s="53"/>
      <c r="T12" s="86"/>
      <c r="U12" s="43" t="s">
        <v>43</v>
      </c>
      <c r="V12" s="44"/>
      <c r="W12" s="93"/>
      <c r="X12" s="87"/>
      <c r="Y12" s="94" t="s">
        <v>64</v>
      </c>
    </row>
    <row r="13" spans="1:25" ht="18" customHeight="1" x14ac:dyDescent="0.3">
      <c r="A13" s="25"/>
      <c r="B13" s="42" t="s">
        <v>35</v>
      </c>
      <c r="C13" s="89">
        <f t="shared" ref="C13:R13" si="4">C96+C110</f>
        <v>3</v>
      </c>
      <c r="D13" s="90">
        <f t="shared" si="4"/>
        <v>1</v>
      </c>
      <c r="E13" s="90">
        <f t="shared" si="4"/>
        <v>15</v>
      </c>
      <c r="F13" s="90">
        <f t="shared" si="4"/>
        <v>16</v>
      </c>
      <c r="G13" s="90">
        <f t="shared" si="4"/>
        <v>6</v>
      </c>
      <c r="H13" s="90">
        <f t="shared" si="4"/>
        <v>2</v>
      </c>
      <c r="I13" s="90">
        <f t="shared" si="4"/>
        <v>36</v>
      </c>
      <c r="J13" s="90">
        <f t="shared" si="4"/>
        <v>38</v>
      </c>
      <c r="K13" s="90">
        <f t="shared" si="4"/>
        <v>0</v>
      </c>
      <c r="L13" s="90">
        <f t="shared" si="4"/>
        <v>0</v>
      </c>
      <c r="M13" s="90">
        <f t="shared" si="4"/>
        <v>0</v>
      </c>
      <c r="N13" s="90">
        <f t="shared" si="4"/>
        <v>0</v>
      </c>
      <c r="O13" s="90">
        <f t="shared" si="4"/>
        <v>0</v>
      </c>
      <c r="P13" s="89">
        <f t="shared" ca="1" si="4"/>
        <v>105</v>
      </c>
      <c r="Q13" s="91">
        <f t="shared" ca="1" si="4"/>
        <v>12</v>
      </c>
      <c r="R13" s="92">
        <f t="shared" si="4"/>
        <v>117</v>
      </c>
      <c r="S13" s="53"/>
      <c r="T13" s="86"/>
      <c r="U13" s="45" t="s">
        <v>36</v>
      </c>
      <c r="V13" s="95" t="e">
        <f>V96+V110</f>
        <v>#REF!</v>
      </c>
      <c r="W13" s="96"/>
      <c r="X13" s="97" t="e">
        <f t="shared" ref="X13:Y15" ca="1" si="5">X96+X110</f>
        <v>#REF!</v>
      </c>
      <c r="Y13" s="98" t="e">
        <f t="shared" si="5"/>
        <v>#REF!</v>
      </c>
    </row>
    <row r="14" spans="1:25" ht="18" customHeight="1" x14ac:dyDescent="0.3">
      <c r="A14" s="25"/>
      <c r="B14" s="42" t="s">
        <v>37</v>
      </c>
      <c r="C14" s="99">
        <f t="shared" ref="C14:R14" si="6">C97+C111</f>
        <v>1</v>
      </c>
      <c r="D14" s="100">
        <f t="shared" si="6"/>
        <v>1</v>
      </c>
      <c r="E14" s="100">
        <f t="shared" si="6"/>
        <v>0</v>
      </c>
      <c r="F14" s="100">
        <f t="shared" si="6"/>
        <v>0</v>
      </c>
      <c r="G14" s="100">
        <f t="shared" si="6"/>
        <v>2</v>
      </c>
      <c r="H14" s="100">
        <f t="shared" si="6"/>
        <v>0</v>
      </c>
      <c r="I14" s="100">
        <f t="shared" si="6"/>
        <v>37</v>
      </c>
      <c r="J14" s="100">
        <f t="shared" si="6"/>
        <v>38</v>
      </c>
      <c r="K14" s="100">
        <f t="shared" si="6"/>
        <v>0</v>
      </c>
      <c r="L14" s="100">
        <f t="shared" si="6"/>
        <v>0</v>
      </c>
      <c r="M14" s="100">
        <f t="shared" si="6"/>
        <v>0</v>
      </c>
      <c r="N14" s="100">
        <f t="shared" si="6"/>
        <v>0</v>
      </c>
      <c r="O14" s="100">
        <f t="shared" si="6"/>
        <v>0</v>
      </c>
      <c r="P14" s="89">
        <f t="shared" ca="1" si="6"/>
        <v>75</v>
      </c>
      <c r="Q14" s="91">
        <f t="shared" ca="1" si="6"/>
        <v>4</v>
      </c>
      <c r="R14" s="92">
        <f t="shared" si="6"/>
        <v>79</v>
      </c>
      <c r="S14" s="53"/>
      <c r="T14" s="86"/>
      <c r="U14" s="45" t="s">
        <v>38</v>
      </c>
      <c r="V14" s="95" t="e">
        <f>V97+V111</f>
        <v>#REF!</v>
      </c>
      <c r="W14" s="96"/>
      <c r="X14" s="97" t="e">
        <f t="shared" ca="1" si="5"/>
        <v>#REF!</v>
      </c>
      <c r="Y14" s="98" t="e">
        <f t="shared" si="5"/>
        <v>#REF!</v>
      </c>
    </row>
    <row r="15" spans="1:25" ht="18" customHeight="1" x14ac:dyDescent="0.3">
      <c r="A15" s="25"/>
      <c r="B15" s="42" t="s">
        <v>39</v>
      </c>
      <c r="C15" s="99">
        <f t="shared" ref="C15:R15" si="7">C98+C112</f>
        <v>1</v>
      </c>
      <c r="D15" s="100">
        <f t="shared" si="7"/>
        <v>1</v>
      </c>
      <c r="E15" s="100">
        <f t="shared" si="7"/>
        <v>0</v>
      </c>
      <c r="F15" s="100">
        <f t="shared" si="7"/>
        <v>0</v>
      </c>
      <c r="G15" s="100">
        <f t="shared" si="7"/>
        <v>2</v>
      </c>
      <c r="H15" s="100">
        <f t="shared" si="7"/>
        <v>0</v>
      </c>
      <c r="I15" s="100">
        <f t="shared" si="7"/>
        <v>37</v>
      </c>
      <c r="J15" s="100">
        <f t="shared" si="7"/>
        <v>38</v>
      </c>
      <c r="K15" s="100">
        <f t="shared" si="7"/>
        <v>0</v>
      </c>
      <c r="L15" s="100">
        <f t="shared" si="7"/>
        <v>0</v>
      </c>
      <c r="M15" s="100">
        <f t="shared" si="7"/>
        <v>0</v>
      </c>
      <c r="N15" s="100">
        <f t="shared" si="7"/>
        <v>0</v>
      </c>
      <c r="O15" s="100">
        <f t="shared" si="7"/>
        <v>0</v>
      </c>
      <c r="P15" s="89">
        <f t="shared" ca="1" si="7"/>
        <v>75</v>
      </c>
      <c r="Q15" s="91">
        <f t="shared" ca="1" si="7"/>
        <v>4</v>
      </c>
      <c r="R15" s="92">
        <f t="shared" si="7"/>
        <v>79</v>
      </c>
      <c r="S15" s="53"/>
      <c r="T15" s="86"/>
      <c r="U15" s="45" t="s">
        <v>40</v>
      </c>
      <c r="V15" s="95" t="e">
        <f>V98+V112</f>
        <v>#REF!</v>
      </c>
      <c r="W15" s="96"/>
      <c r="X15" s="97" t="e">
        <f t="shared" ca="1" si="5"/>
        <v>#REF!</v>
      </c>
      <c r="Y15" s="98" t="e">
        <f t="shared" si="5"/>
        <v>#REF!</v>
      </c>
    </row>
    <row r="16" spans="1:25" ht="18" customHeight="1" x14ac:dyDescent="0.3">
      <c r="A16" s="25"/>
      <c r="B16" s="46" t="s">
        <v>41</v>
      </c>
      <c r="C16" s="101">
        <f t="shared" ref="C16:R16" si="8">C99+C113</f>
        <v>1</v>
      </c>
      <c r="D16" s="102">
        <f t="shared" si="8"/>
        <v>1</v>
      </c>
      <c r="E16" s="102">
        <f t="shared" si="8"/>
        <v>0</v>
      </c>
      <c r="F16" s="102">
        <f t="shared" si="8"/>
        <v>0</v>
      </c>
      <c r="G16" s="102">
        <f t="shared" si="8"/>
        <v>2</v>
      </c>
      <c r="H16" s="102">
        <f t="shared" si="8"/>
        <v>0</v>
      </c>
      <c r="I16" s="102">
        <f t="shared" si="8"/>
        <v>37</v>
      </c>
      <c r="J16" s="102">
        <f t="shared" si="8"/>
        <v>38</v>
      </c>
      <c r="K16" s="102">
        <f t="shared" si="8"/>
        <v>0</v>
      </c>
      <c r="L16" s="102">
        <f t="shared" si="8"/>
        <v>0</v>
      </c>
      <c r="M16" s="102">
        <f t="shared" si="8"/>
        <v>0</v>
      </c>
      <c r="N16" s="102">
        <f t="shared" si="8"/>
        <v>0</v>
      </c>
      <c r="O16" s="102">
        <f t="shared" si="8"/>
        <v>0</v>
      </c>
      <c r="P16" s="101">
        <f t="shared" ca="1" si="8"/>
        <v>75</v>
      </c>
      <c r="Q16" s="103">
        <f t="shared" ca="1" si="8"/>
        <v>4</v>
      </c>
      <c r="R16" s="104">
        <f t="shared" si="8"/>
        <v>79</v>
      </c>
      <c r="S16" s="53"/>
      <c r="T16" s="86"/>
      <c r="U16" s="47" t="s">
        <v>65</v>
      </c>
      <c r="V16" s="105" t="s">
        <v>66</v>
      </c>
      <c r="W16" s="105" t="s">
        <v>67</v>
      </c>
      <c r="X16" s="106" t="s">
        <v>54</v>
      </c>
      <c r="Y16" s="107"/>
    </row>
    <row r="17" spans="1:25" ht="18" customHeight="1" x14ac:dyDescent="0.3">
      <c r="A17" s="25"/>
      <c r="B17" s="48" t="str">
        <f>B7&amp;"KMS WKD"</f>
        <v>TOTALKMS WKD</v>
      </c>
      <c r="C17" s="49">
        <f t="shared" ref="C17:R17" si="9">C100+C114</f>
        <v>6.87</v>
      </c>
      <c r="D17" s="49">
        <f t="shared" si="9"/>
        <v>4.7</v>
      </c>
      <c r="E17" s="49">
        <f t="shared" si="9"/>
        <v>40.800000000000004</v>
      </c>
      <c r="F17" s="49">
        <f t="shared" si="9"/>
        <v>52.48</v>
      </c>
      <c r="G17" s="49">
        <f t="shared" si="9"/>
        <v>15.78</v>
      </c>
      <c r="H17" s="49">
        <f t="shared" si="9"/>
        <v>9.4</v>
      </c>
      <c r="I17" s="49">
        <f t="shared" si="9"/>
        <v>133.20000000000002</v>
      </c>
      <c r="J17" s="49">
        <f t="shared" si="9"/>
        <v>161.88</v>
      </c>
      <c r="K17" s="49">
        <f t="shared" si="9"/>
        <v>0</v>
      </c>
      <c r="L17" s="49">
        <f t="shared" si="9"/>
        <v>0</v>
      </c>
      <c r="M17" s="49">
        <f t="shared" si="9"/>
        <v>0</v>
      </c>
      <c r="N17" s="49">
        <f t="shared" si="9"/>
        <v>0</v>
      </c>
      <c r="O17" s="49">
        <f t="shared" si="9"/>
        <v>0</v>
      </c>
      <c r="P17" s="50">
        <f t="shared" ca="1" si="9"/>
        <v>388.36000000000007</v>
      </c>
      <c r="Q17" s="51">
        <f t="shared" ca="1" si="9"/>
        <v>36.75</v>
      </c>
      <c r="R17" s="52">
        <f t="shared" si="9"/>
        <v>425.11000000000007</v>
      </c>
      <c r="S17" s="53"/>
      <c r="T17" s="45"/>
      <c r="U17" s="45" t="s">
        <v>36</v>
      </c>
      <c r="V17" s="54" t="e">
        <f>V100+V114</f>
        <v>#REF!</v>
      </c>
      <c r="W17" s="54" t="e">
        <f>W100+W114</f>
        <v>#REF!</v>
      </c>
      <c r="X17" s="55" t="e">
        <f>V17+W17</f>
        <v>#REF!</v>
      </c>
      <c r="Y17" s="56"/>
    </row>
    <row r="18" spans="1:25" ht="18" customHeight="1" x14ac:dyDescent="0.3">
      <c r="A18" s="25"/>
      <c r="B18" s="48" t="str">
        <f>B7&amp;"KMS SAT"</f>
        <v>TOTALKMS SAT</v>
      </c>
      <c r="C18" s="49">
        <f t="shared" ref="C18:R18" si="10">C101+C115</f>
        <v>2.29</v>
      </c>
      <c r="D18" s="49">
        <f t="shared" si="10"/>
        <v>4.7</v>
      </c>
      <c r="E18" s="49">
        <f t="shared" si="10"/>
        <v>0</v>
      </c>
      <c r="F18" s="49">
        <f t="shared" si="10"/>
        <v>0</v>
      </c>
      <c r="G18" s="49">
        <f t="shared" si="10"/>
        <v>5.26</v>
      </c>
      <c r="H18" s="49">
        <f t="shared" si="10"/>
        <v>0</v>
      </c>
      <c r="I18" s="49">
        <f t="shared" si="10"/>
        <v>136.9</v>
      </c>
      <c r="J18" s="49">
        <f t="shared" si="10"/>
        <v>161.88</v>
      </c>
      <c r="K18" s="49">
        <f t="shared" si="10"/>
        <v>0</v>
      </c>
      <c r="L18" s="49">
        <f t="shared" si="10"/>
        <v>0</v>
      </c>
      <c r="M18" s="49">
        <f t="shared" si="10"/>
        <v>0</v>
      </c>
      <c r="N18" s="49">
        <f t="shared" si="10"/>
        <v>0</v>
      </c>
      <c r="O18" s="49">
        <f t="shared" si="10"/>
        <v>0</v>
      </c>
      <c r="P18" s="50">
        <f t="shared" ca="1" si="10"/>
        <v>298.77999999999997</v>
      </c>
      <c r="Q18" s="51">
        <f t="shared" ca="1" si="10"/>
        <v>12.25</v>
      </c>
      <c r="R18" s="52">
        <f t="shared" si="10"/>
        <v>311.02999999999997</v>
      </c>
      <c r="S18" s="53"/>
      <c r="T18" s="45"/>
      <c r="U18" s="45" t="s">
        <v>38</v>
      </c>
      <c r="V18" s="54" t="e">
        <f>V101+V115</f>
        <v>#REF!</v>
      </c>
      <c r="W18" s="54" t="e">
        <f>W101+W115</f>
        <v>#REF!</v>
      </c>
      <c r="X18" s="55" t="e">
        <f>X101+X115</f>
        <v>#REF!</v>
      </c>
      <c r="Y18" s="57"/>
    </row>
    <row r="19" spans="1:25" ht="18" customHeight="1" x14ac:dyDescent="0.3">
      <c r="A19" s="25"/>
      <c r="B19" s="46" t="str">
        <f>B7&amp;"KMS SUN/PH"</f>
        <v>TOTALKMS SUN/PH</v>
      </c>
      <c r="C19" s="58">
        <f t="shared" ref="C19:R19" si="11">C102+C116</f>
        <v>2.29</v>
      </c>
      <c r="D19" s="58">
        <f t="shared" si="11"/>
        <v>4.7</v>
      </c>
      <c r="E19" s="58">
        <f t="shared" si="11"/>
        <v>0</v>
      </c>
      <c r="F19" s="58">
        <f t="shared" si="11"/>
        <v>0</v>
      </c>
      <c r="G19" s="58">
        <f t="shared" si="11"/>
        <v>5.26</v>
      </c>
      <c r="H19" s="58">
        <f t="shared" si="11"/>
        <v>0</v>
      </c>
      <c r="I19" s="58">
        <f t="shared" si="11"/>
        <v>136.9</v>
      </c>
      <c r="J19" s="58">
        <f t="shared" si="11"/>
        <v>161.88</v>
      </c>
      <c r="K19" s="58">
        <f t="shared" si="11"/>
        <v>0</v>
      </c>
      <c r="L19" s="58">
        <f t="shared" si="11"/>
        <v>0</v>
      </c>
      <c r="M19" s="58">
        <f t="shared" si="11"/>
        <v>0</v>
      </c>
      <c r="N19" s="58">
        <f t="shared" si="11"/>
        <v>0</v>
      </c>
      <c r="O19" s="58">
        <f t="shared" si="11"/>
        <v>0</v>
      </c>
      <c r="P19" s="108">
        <f t="shared" ca="1" si="11"/>
        <v>298.77999999999997</v>
      </c>
      <c r="Q19" s="109">
        <f t="shared" ca="1" si="11"/>
        <v>12.25</v>
      </c>
      <c r="R19" s="110">
        <f t="shared" si="11"/>
        <v>311.02999999999997</v>
      </c>
      <c r="S19" s="111"/>
      <c r="T19" s="112"/>
      <c r="U19" s="59" t="s">
        <v>40</v>
      </c>
      <c r="V19" s="60" t="e">
        <f t="shared" ref="V19:W19" si="12">V18</f>
        <v>#REF!</v>
      </c>
      <c r="W19" s="60" t="e">
        <f t="shared" si="12"/>
        <v>#REF!</v>
      </c>
      <c r="X19" s="61" t="e">
        <f>X102+X116</f>
        <v>#REF!</v>
      </c>
      <c r="Y19" s="62"/>
    </row>
    <row r="20" spans="1:25" ht="18" customHeight="1" x14ac:dyDescent="0.3">
      <c r="A20" s="25"/>
      <c r="B20" s="25"/>
      <c r="C20" s="25"/>
      <c r="D20" s="25"/>
      <c r="E20" s="25"/>
      <c r="F20" s="25"/>
      <c r="G20" s="25"/>
      <c r="H20" s="25"/>
      <c r="I20" s="24"/>
      <c r="J20" s="24"/>
      <c r="K20" s="24"/>
      <c r="L20" s="24"/>
      <c r="M20" s="24"/>
      <c r="N20" s="24"/>
      <c r="O20" s="24"/>
      <c r="P20" s="24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8" customHeight="1" x14ac:dyDescent="0.3">
      <c r="A21" s="25"/>
      <c r="B21" s="63" t="s">
        <v>3</v>
      </c>
      <c r="C21" s="63" t="s">
        <v>0</v>
      </c>
      <c r="D21" s="63" t="s">
        <v>44</v>
      </c>
      <c r="E21" s="63" t="s">
        <v>45</v>
      </c>
      <c r="F21" s="63" t="s">
        <v>46</v>
      </c>
      <c r="G21" s="63" t="s">
        <v>47</v>
      </c>
      <c r="H21" s="63" t="s">
        <v>62</v>
      </c>
      <c r="I21" s="24"/>
      <c r="J21" s="24"/>
      <c r="K21" s="24"/>
      <c r="L21" s="24"/>
      <c r="M21" s="24"/>
      <c r="N21" s="24"/>
      <c r="O21" s="24"/>
      <c r="P21" s="24"/>
      <c r="Q21" s="64"/>
      <c r="R21" s="64"/>
      <c r="S21" s="25"/>
      <c r="T21" s="25"/>
      <c r="U21" s="19"/>
      <c r="V21" s="19"/>
      <c r="W21" s="19"/>
      <c r="X21" s="19"/>
      <c r="Y21" s="19"/>
    </row>
    <row r="22" spans="1:25" ht="18" customHeight="1" x14ac:dyDescent="0.3">
      <c r="A22" s="16"/>
      <c r="B22" s="65" t="str">
        <f>$C$4</f>
        <v>TBRT</v>
      </c>
      <c r="C22" s="65">
        <v>245</v>
      </c>
      <c r="D22" s="66" t="s">
        <v>49</v>
      </c>
      <c r="E22" s="66" t="s">
        <v>50</v>
      </c>
      <c r="F22" s="67">
        <v>580</v>
      </c>
      <c r="G22" s="66" t="s">
        <v>8</v>
      </c>
      <c r="H22" s="68">
        <f>$C$3</f>
        <v>46116</v>
      </c>
      <c r="I22" s="20"/>
      <c r="J22" s="113" t="s">
        <v>3</v>
      </c>
      <c r="K22" s="113" t="s">
        <v>0</v>
      </c>
      <c r="L22" s="113" t="s">
        <v>62</v>
      </c>
      <c r="M22" s="113" t="s">
        <v>45</v>
      </c>
      <c r="N22" s="113" t="s">
        <v>47</v>
      </c>
      <c r="O22" s="113" t="s">
        <v>46</v>
      </c>
      <c r="P22" s="4" t="s">
        <v>48</v>
      </c>
      <c r="Q22" s="64"/>
      <c r="R22" s="64"/>
      <c r="S22" s="19"/>
      <c r="T22" s="19"/>
      <c r="U22" s="19"/>
      <c r="V22" s="19"/>
      <c r="W22" s="19"/>
      <c r="X22" s="19"/>
      <c r="Y22" s="19"/>
    </row>
    <row r="23" spans="1:25" ht="18" customHeight="1" x14ac:dyDescent="0.3">
      <c r="A23" s="16"/>
      <c r="B23" s="65" t="str">
        <f t="shared" ref="B23:B86" si="13">$C$4</f>
        <v>TBRT</v>
      </c>
      <c r="C23" s="65">
        <v>233</v>
      </c>
      <c r="D23" s="66" t="s">
        <v>49</v>
      </c>
      <c r="E23" s="66" t="s">
        <v>50</v>
      </c>
      <c r="F23" s="67">
        <v>581</v>
      </c>
      <c r="G23" s="66" t="s">
        <v>8</v>
      </c>
      <c r="H23" s="68">
        <f t="shared" ref="H23:H86" si="14">$C$3</f>
        <v>46116</v>
      </c>
      <c r="I23" s="20"/>
      <c r="J23" s="4" t="s">
        <v>4</v>
      </c>
      <c r="K23" s="4">
        <v>245</v>
      </c>
      <c r="L23" s="114">
        <v>46116</v>
      </c>
      <c r="M23" s="4" t="s">
        <v>50</v>
      </c>
      <c r="N23" s="4" t="s">
        <v>20</v>
      </c>
      <c r="O23" s="4">
        <v>580</v>
      </c>
      <c r="P23" s="4">
        <v>3</v>
      </c>
      <c r="Q23" s="64"/>
      <c r="R23" s="64"/>
      <c r="S23" s="19"/>
      <c r="T23" s="19"/>
      <c r="U23" s="19"/>
      <c r="V23" s="19"/>
      <c r="W23" s="19"/>
      <c r="X23" s="19"/>
      <c r="Y23" s="19"/>
    </row>
    <row r="24" spans="1:25" ht="18" customHeight="1" x14ac:dyDescent="0.3">
      <c r="A24" s="16"/>
      <c r="B24" s="65" t="str">
        <f t="shared" si="13"/>
        <v>TBRT</v>
      </c>
      <c r="C24" s="65">
        <v>245</v>
      </c>
      <c r="D24" s="66" t="s">
        <v>49</v>
      </c>
      <c r="E24" s="66" t="s">
        <v>50</v>
      </c>
      <c r="F24" s="67">
        <v>582</v>
      </c>
      <c r="G24" s="66" t="s">
        <v>8</v>
      </c>
      <c r="H24" s="68">
        <f t="shared" si="14"/>
        <v>46116</v>
      </c>
      <c r="I24" s="20"/>
      <c r="J24" s="4" t="s">
        <v>4</v>
      </c>
      <c r="K24" s="4">
        <v>245</v>
      </c>
      <c r="L24" s="114">
        <v>46116</v>
      </c>
      <c r="M24" s="4" t="s">
        <v>50</v>
      </c>
      <c r="N24" s="4" t="s">
        <v>20</v>
      </c>
      <c r="O24" s="4">
        <v>581</v>
      </c>
      <c r="P24" s="4">
        <v>2</v>
      </c>
      <c r="Q24" s="64"/>
      <c r="R24" s="64"/>
      <c r="S24" s="19"/>
      <c r="T24" s="19"/>
      <c r="U24" s="19"/>
      <c r="V24" s="19"/>
      <c r="W24" s="19"/>
      <c r="X24" s="19"/>
      <c r="Y24" s="19"/>
    </row>
    <row r="25" spans="1:25" ht="18" customHeight="1" x14ac:dyDescent="0.3">
      <c r="A25" s="16"/>
      <c r="B25" s="65" t="str">
        <f t="shared" si="13"/>
        <v>TBRT</v>
      </c>
      <c r="C25" s="65">
        <v>233</v>
      </c>
      <c r="D25" s="66" t="s">
        <v>49</v>
      </c>
      <c r="E25" s="66" t="s">
        <v>50</v>
      </c>
      <c r="F25" s="67">
        <v>580</v>
      </c>
      <c r="G25" s="66" t="s">
        <v>8</v>
      </c>
      <c r="H25" s="68">
        <f t="shared" si="14"/>
        <v>46116</v>
      </c>
      <c r="I25" s="20"/>
      <c r="J25" s="4" t="s">
        <v>4</v>
      </c>
      <c r="K25" s="4">
        <v>245</v>
      </c>
      <c r="L25" s="114">
        <v>46116</v>
      </c>
      <c r="M25" s="4" t="s">
        <v>50</v>
      </c>
      <c r="N25" s="4" t="s">
        <v>20</v>
      </c>
      <c r="O25" s="4">
        <v>582</v>
      </c>
      <c r="P25" s="4">
        <v>5</v>
      </c>
      <c r="Q25" s="64"/>
      <c r="R25" s="64"/>
      <c r="S25" s="19"/>
      <c r="T25" s="19"/>
      <c r="U25" s="19"/>
      <c r="V25" s="19"/>
      <c r="W25" s="19"/>
      <c r="X25" s="19"/>
      <c r="Y25" s="19"/>
    </row>
    <row r="26" spans="1:25" ht="18" customHeight="1" x14ac:dyDescent="0.3">
      <c r="A26" s="16"/>
      <c r="B26" s="65" t="str">
        <f t="shared" si="13"/>
        <v>TBRT</v>
      </c>
      <c r="C26" s="65">
        <v>245</v>
      </c>
      <c r="D26" s="66" t="s">
        <v>49</v>
      </c>
      <c r="E26" s="66" t="s">
        <v>50</v>
      </c>
      <c r="F26" s="67">
        <v>581</v>
      </c>
      <c r="G26" s="66" t="s">
        <v>8</v>
      </c>
      <c r="H26" s="68">
        <f t="shared" si="14"/>
        <v>46116</v>
      </c>
      <c r="I26" s="20"/>
      <c r="J26" s="4" t="s">
        <v>4</v>
      </c>
      <c r="K26" s="4">
        <v>245</v>
      </c>
      <c r="L26" s="114">
        <v>46116</v>
      </c>
      <c r="M26" s="4" t="s">
        <v>50</v>
      </c>
      <c r="N26" s="4" t="s">
        <v>8</v>
      </c>
      <c r="O26" s="4">
        <v>580</v>
      </c>
      <c r="P26" s="4">
        <v>3</v>
      </c>
      <c r="Q26" s="64"/>
      <c r="R26" s="64"/>
      <c r="S26" s="19"/>
      <c r="T26" s="19"/>
      <c r="U26" s="19"/>
      <c r="V26" s="19"/>
      <c r="W26" s="19"/>
      <c r="X26" s="19"/>
      <c r="Y26" s="19"/>
    </row>
    <row r="27" spans="1:25" ht="18" customHeight="1" x14ac:dyDescent="0.3">
      <c r="A27" s="16"/>
      <c r="B27" s="65" t="str">
        <f t="shared" si="13"/>
        <v>TBRT</v>
      </c>
      <c r="C27" s="65">
        <v>233</v>
      </c>
      <c r="D27" s="66" t="s">
        <v>49</v>
      </c>
      <c r="E27" s="66" t="s">
        <v>50</v>
      </c>
      <c r="F27" s="67">
        <v>582</v>
      </c>
      <c r="G27" s="66" t="s">
        <v>8</v>
      </c>
      <c r="H27" s="68">
        <f t="shared" si="14"/>
        <v>46116</v>
      </c>
      <c r="I27" s="20"/>
      <c r="J27" s="4" t="s">
        <v>4</v>
      </c>
      <c r="K27" s="4">
        <v>245</v>
      </c>
      <c r="L27" s="114">
        <v>46116</v>
      </c>
      <c r="M27" s="4" t="s">
        <v>50</v>
      </c>
      <c r="N27" s="4" t="s">
        <v>8</v>
      </c>
      <c r="O27" s="4">
        <v>581</v>
      </c>
      <c r="P27" s="4">
        <v>3</v>
      </c>
      <c r="Q27" s="64"/>
      <c r="R27" s="64"/>
      <c r="S27" s="19"/>
      <c r="T27" s="19"/>
      <c r="U27" s="19"/>
      <c r="V27" s="19"/>
      <c r="W27" s="19"/>
      <c r="X27" s="19"/>
      <c r="Y27" s="19"/>
    </row>
    <row r="28" spans="1:25" ht="18" customHeight="1" x14ac:dyDescent="0.3">
      <c r="A28" s="16"/>
      <c r="B28" s="65" t="str">
        <f t="shared" si="13"/>
        <v>TBRT</v>
      </c>
      <c r="C28" s="65">
        <v>245</v>
      </c>
      <c r="D28" s="66" t="s">
        <v>49</v>
      </c>
      <c r="E28" s="66" t="s">
        <v>50</v>
      </c>
      <c r="F28" s="67">
        <v>580</v>
      </c>
      <c r="G28" s="66" t="s">
        <v>8</v>
      </c>
      <c r="H28" s="68">
        <f t="shared" si="14"/>
        <v>46116</v>
      </c>
      <c r="I28" s="20"/>
      <c r="J28" s="4" t="s">
        <v>4</v>
      </c>
      <c r="K28" s="4">
        <v>245</v>
      </c>
      <c r="L28" s="114">
        <v>46116</v>
      </c>
      <c r="M28" s="4" t="s">
        <v>50</v>
      </c>
      <c r="N28" s="4" t="s">
        <v>8</v>
      </c>
      <c r="O28" s="4">
        <v>582</v>
      </c>
      <c r="P28" s="4">
        <v>5</v>
      </c>
      <c r="Q28" s="64"/>
      <c r="R28" s="64"/>
      <c r="S28" s="19"/>
      <c r="T28" s="19"/>
      <c r="U28" s="19"/>
      <c r="V28" s="19"/>
      <c r="W28" s="19"/>
      <c r="X28" s="19"/>
      <c r="Y28" s="19"/>
    </row>
    <row r="29" spans="1:25" ht="18" customHeight="1" x14ac:dyDescent="0.3">
      <c r="A29" s="16"/>
      <c r="B29" s="65" t="str">
        <f t="shared" si="13"/>
        <v>TBRT</v>
      </c>
      <c r="C29" s="65">
        <v>233</v>
      </c>
      <c r="D29" s="66" t="s">
        <v>49</v>
      </c>
      <c r="E29" s="66" t="s">
        <v>50</v>
      </c>
      <c r="F29" s="67">
        <v>581</v>
      </c>
      <c r="G29" s="66" t="s">
        <v>8</v>
      </c>
      <c r="H29" s="68">
        <f t="shared" si="14"/>
        <v>46116</v>
      </c>
      <c r="I29" s="20"/>
      <c r="J29" s="4" t="s">
        <v>4</v>
      </c>
      <c r="K29" s="4">
        <v>245</v>
      </c>
      <c r="L29" s="114">
        <v>46116</v>
      </c>
      <c r="M29" s="4" t="s">
        <v>51</v>
      </c>
      <c r="N29" s="4" t="s">
        <v>20</v>
      </c>
      <c r="O29" s="4">
        <v>580</v>
      </c>
      <c r="P29" s="4">
        <v>2</v>
      </c>
      <c r="Q29" s="64"/>
      <c r="R29" s="64"/>
      <c r="S29" s="19"/>
      <c r="T29" s="19"/>
      <c r="U29" s="19"/>
      <c r="V29" s="19"/>
      <c r="W29" s="19"/>
      <c r="X29" s="19"/>
      <c r="Y29" s="19"/>
    </row>
    <row r="30" spans="1:25" ht="18" customHeight="1" x14ac:dyDescent="0.3">
      <c r="A30" s="16"/>
      <c r="B30" s="65" t="str">
        <f t="shared" si="13"/>
        <v>TBRT</v>
      </c>
      <c r="C30" s="65">
        <v>245</v>
      </c>
      <c r="D30" s="66" t="s">
        <v>49</v>
      </c>
      <c r="E30" s="66" t="s">
        <v>50</v>
      </c>
      <c r="F30" s="67">
        <v>582</v>
      </c>
      <c r="G30" s="66" t="s">
        <v>8</v>
      </c>
      <c r="H30" s="68">
        <f t="shared" si="14"/>
        <v>46116</v>
      </c>
      <c r="I30" s="20"/>
      <c r="J30" s="4" t="s">
        <v>4</v>
      </c>
      <c r="K30" s="4">
        <v>245</v>
      </c>
      <c r="L30" s="114">
        <v>46116</v>
      </c>
      <c r="M30" s="4" t="s">
        <v>51</v>
      </c>
      <c r="N30" s="4" t="s">
        <v>20</v>
      </c>
      <c r="O30" s="4">
        <v>581</v>
      </c>
      <c r="P30" s="4">
        <v>3</v>
      </c>
      <c r="Q30" s="64"/>
      <c r="R30" s="64"/>
      <c r="S30" s="19"/>
      <c r="T30" s="19"/>
      <c r="U30" s="19"/>
      <c r="V30" s="19"/>
      <c r="W30" s="19"/>
      <c r="X30" s="19"/>
      <c r="Y30" s="19"/>
    </row>
    <row r="31" spans="1:25" ht="18" customHeight="1" x14ac:dyDescent="0.3">
      <c r="A31" s="16"/>
      <c r="B31" s="65" t="str">
        <f t="shared" si="13"/>
        <v>TBRT</v>
      </c>
      <c r="C31" s="65">
        <v>233</v>
      </c>
      <c r="D31" s="66" t="s">
        <v>49</v>
      </c>
      <c r="E31" s="66" t="s">
        <v>50</v>
      </c>
      <c r="F31" s="67">
        <v>580</v>
      </c>
      <c r="G31" s="66" t="s">
        <v>8</v>
      </c>
      <c r="H31" s="68">
        <f t="shared" si="14"/>
        <v>46116</v>
      </c>
      <c r="I31" s="20"/>
      <c r="J31" s="4" t="s">
        <v>4</v>
      </c>
      <c r="K31" s="4">
        <v>245</v>
      </c>
      <c r="L31" s="114">
        <v>46116</v>
      </c>
      <c r="M31" s="4" t="s">
        <v>51</v>
      </c>
      <c r="N31" s="4" t="s">
        <v>20</v>
      </c>
      <c r="O31" s="4">
        <v>582</v>
      </c>
      <c r="P31" s="4">
        <v>2</v>
      </c>
      <c r="Q31" s="64"/>
      <c r="R31" s="64"/>
      <c r="S31" s="19"/>
      <c r="T31" s="19"/>
      <c r="U31" s="19"/>
      <c r="V31" s="19"/>
      <c r="W31" s="19"/>
      <c r="X31" s="19"/>
      <c r="Y31" s="19"/>
    </row>
    <row r="32" spans="1:25" ht="18" customHeight="1" x14ac:dyDescent="0.3">
      <c r="A32" s="16"/>
      <c r="B32" s="65" t="str">
        <f t="shared" si="13"/>
        <v>TBRT</v>
      </c>
      <c r="C32" s="65">
        <v>245</v>
      </c>
      <c r="D32" s="66" t="s">
        <v>49</v>
      </c>
      <c r="E32" s="66" t="s">
        <v>50</v>
      </c>
      <c r="F32" s="67">
        <v>581</v>
      </c>
      <c r="G32" s="66" t="s">
        <v>8</v>
      </c>
      <c r="H32" s="68">
        <f t="shared" si="14"/>
        <v>46116</v>
      </c>
      <c r="I32" s="20"/>
      <c r="J32" s="4" t="s">
        <v>4</v>
      </c>
      <c r="K32" s="4">
        <v>245</v>
      </c>
      <c r="L32" s="114">
        <v>46116</v>
      </c>
      <c r="M32" s="4" t="s">
        <v>51</v>
      </c>
      <c r="N32" s="4" t="s">
        <v>8</v>
      </c>
      <c r="O32" s="4">
        <v>580</v>
      </c>
      <c r="P32" s="4">
        <v>2</v>
      </c>
      <c r="Q32" s="64"/>
      <c r="R32" s="64"/>
      <c r="S32" s="19"/>
      <c r="T32" s="19"/>
      <c r="U32" s="19"/>
      <c r="V32" s="19"/>
      <c r="W32" s="19"/>
      <c r="X32" s="19"/>
      <c r="Y32" s="19"/>
    </row>
    <row r="33" spans="1:25" ht="18" customHeight="1" x14ac:dyDescent="0.3">
      <c r="A33" s="16"/>
      <c r="B33" s="65" t="str">
        <f t="shared" si="13"/>
        <v>TBRT</v>
      </c>
      <c r="C33" s="65">
        <v>233</v>
      </c>
      <c r="D33" s="66" t="s">
        <v>49</v>
      </c>
      <c r="E33" s="66" t="s">
        <v>50</v>
      </c>
      <c r="F33" s="67">
        <v>582</v>
      </c>
      <c r="G33" s="66" t="s">
        <v>8</v>
      </c>
      <c r="H33" s="68">
        <f t="shared" si="14"/>
        <v>46116</v>
      </c>
      <c r="I33" s="20"/>
      <c r="J33" s="4" t="s">
        <v>4</v>
      </c>
      <c r="K33" s="4">
        <v>245</v>
      </c>
      <c r="L33" s="114">
        <v>46116</v>
      </c>
      <c r="M33" s="4" t="s">
        <v>51</v>
      </c>
      <c r="N33" s="4" t="s">
        <v>8</v>
      </c>
      <c r="O33" s="4">
        <v>581</v>
      </c>
      <c r="P33" s="4">
        <v>2</v>
      </c>
      <c r="Q33" s="64"/>
      <c r="R33" s="64"/>
      <c r="S33" s="19"/>
      <c r="T33" s="19"/>
      <c r="U33" s="19"/>
      <c r="V33" s="19"/>
      <c r="W33" s="19"/>
      <c r="X33" s="19"/>
      <c r="Y33" s="19"/>
    </row>
    <row r="34" spans="1:25" ht="18" customHeight="1" x14ac:dyDescent="0.3">
      <c r="A34" s="16"/>
      <c r="B34" s="65" t="str">
        <f t="shared" si="13"/>
        <v>TBRT</v>
      </c>
      <c r="C34" s="65">
        <v>245</v>
      </c>
      <c r="D34" s="66" t="s">
        <v>49</v>
      </c>
      <c r="E34" s="66" t="s">
        <v>50</v>
      </c>
      <c r="F34" s="67">
        <v>580</v>
      </c>
      <c r="G34" s="66" t="s">
        <v>8</v>
      </c>
      <c r="H34" s="68">
        <f t="shared" si="14"/>
        <v>46116</v>
      </c>
      <c r="I34" s="20"/>
      <c r="J34" s="4" t="s">
        <v>4</v>
      </c>
      <c r="K34" s="4">
        <v>245</v>
      </c>
      <c r="L34" s="114">
        <v>46116</v>
      </c>
      <c r="M34" s="4" t="s">
        <v>51</v>
      </c>
      <c r="N34" s="4" t="s">
        <v>8</v>
      </c>
      <c r="O34" s="4">
        <v>582</v>
      </c>
      <c r="P34" s="4">
        <v>3</v>
      </c>
      <c r="Q34" s="64"/>
      <c r="R34" s="64"/>
      <c r="S34" s="19"/>
      <c r="T34" s="19"/>
      <c r="U34" s="19"/>
      <c r="V34" s="19"/>
      <c r="W34" s="19"/>
      <c r="X34" s="19"/>
      <c r="Y34" s="19"/>
    </row>
    <row r="35" spans="1:25" ht="18" customHeight="1" x14ac:dyDescent="0.3">
      <c r="A35" s="16"/>
      <c r="B35" s="65" t="str">
        <f t="shared" si="13"/>
        <v>TBRT</v>
      </c>
      <c r="C35" s="65">
        <v>233</v>
      </c>
      <c r="D35" s="66" t="s">
        <v>49</v>
      </c>
      <c r="E35" s="66" t="s">
        <v>50</v>
      </c>
      <c r="F35" s="67">
        <v>581</v>
      </c>
      <c r="G35" s="66" t="s">
        <v>8</v>
      </c>
      <c r="H35" s="68">
        <f t="shared" si="14"/>
        <v>46116</v>
      </c>
      <c r="I35" s="20"/>
      <c r="J35" s="4" t="s">
        <v>4</v>
      </c>
      <c r="K35" s="4">
        <v>233</v>
      </c>
      <c r="L35" s="114">
        <v>46116</v>
      </c>
      <c r="M35" s="4" t="s">
        <v>50</v>
      </c>
      <c r="N35" s="4" t="s">
        <v>20</v>
      </c>
      <c r="O35" s="4">
        <v>580</v>
      </c>
      <c r="P35" s="4">
        <v>2</v>
      </c>
      <c r="Q35" s="64"/>
      <c r="R35" s="64"/>
      <c r="S35" s="19"/>
      <c r="T35" s="19"/>
      <c r="U35" s="19"/>
      <c r="V35" s="19"/>
      <c r="W35" s="19"/>
      <c r="X35" s="19"/>
      <c r="Y35" s="19"/>
    </row>
    <row r="36" spans="1:25" ht="18" customHeight="1" x14ac:dyDescent="0.3">
      <c r="A36" s="16"/>
      <c r="B36" s="65" t="str">
        <f t="shared" si="13"/>
        <v>TBRT</v>
      </c>
      <c r="C36" s="65">
        <v>245</v>
      </c>
      <c r="D36" s="66" t="s">
        <v>49</v>
      </c>
      <c r="E36" s="66" t="s">
        <v>50</v>
      </c>
      <c r="F36" s="67">
        <v>582</v>
      </c>
      <c r="G36" s="66" t="s">
        <v>8</v>
      </c>
      <c r="H36" s="68">
        <f t="shared" si="14"/>
        <v>46116</v>
      </c>
      <c r="I36" s="20"/>
      <c r="J36" s="4" t="s">
        <v>4</v>
      </c>
      <c r="K36" s="4">
        <v>233</v>
      </c>
      <c r="L36" s="114">
        <v>46116</v>
      </c>
      <c r="M36" s="4" t="s">
        <v>50</v>
      </c>
      <c r="N36" s="4" t="s">
        <v>20</v>
      </c>
      <c r="O36" s="4">
        <v>581</v>
      </c>
      <c r="P36" s="4">
        <v>3</v>
      </c>
      <c r="Q36" s="64"/>
      <c r="R36" s="64"/>
      <c r="S36" s="19"/>
      <c r="T36" s="19"/>
      <c r="U36" s="19"/>
      <c r="V36" s="19"/>
      <c r="W36" s="19"/>
      <c r="X36" s="19"/>
      <c r="Y36" s="19"/>
    </row>
    <row r="37" spans="1:25" ht="18" customHeight="1" x14ac:dyDescent="0.3">
      <c r="A37" s="16"/>
      <c r="B37" s="65" t="str">
        <f t="shared" si="13"/>
        <v>TBRT</v>
      </c>
      <c r="C37" s="65">
        <v>233</v>
      </c>
      <c r="D37" s="66" t="s">
        <v>49</v>
      </c>
      <c r="E37" s="66" t="s">
        <v>50</v>
      </c>
      <c r="F37" s="67">
        <v>580</v>
      </c>
      <c r="G37" s="66" t="s">
        <v>8</v>
      </c>
      <c r="H37" s="68">
        <f t="shared" si="14"/>
        <v>46116</v>
      </c>
      <c r="I37" s="20"/>
      <c r="J37" s="4" t="s">
        <v>4</v>
      </c>
      <c r="K37" s="4">
        <v>233</v>
      </c>
      <c r="L37" s="114">
        <v>46116</v>
      </c>
      <c r="M37" s="4" t="s">
        <v>50</v>
      </c>
      <c r="N37" s="4" t="s">
        <v>20</v>
      </c>
      <c r="O37" s="4">
        <v>582</v>
      </c>
      <c r="P37" s="4">
        <v>2</v>
      </c>
      <c r="Q37" s="64"/>
      <c r="R37" s="64"/>
      <c r="S37" s="19"/>
      <c r="T37" s="19"/>
      <c r="U37" s="19"/>
      <c r="V37" s="19"/>
      <c r="W37" s="19"/>
      <c r="X37" s="19"/>
      <c r="Y37" s="19"/>
    </row>
    <row r="38" spans="1:25" ht="18" customHeight="1" x14ac:dyDescent="0.3">
      <c r="A38" s="16"/>
      <c r="B38" s="65" t="str">
        <f t="shared" si="13"/>
        <v>TBRT</v>
      </c>
      <c r="C38" s="65">
        <v>245</v>
      </c>
      <c r="D38" s="66" t="s">
        <v>49</v>
      </c>
      <c r="E38" s="66" t="s">
        <v>50</v>
      </c>
      <c r="F38" s="67">
        <v>581</v>
      </c>
      <c r="G38" s="66" t="s">
        <v>8</v>
      </c>
      <c r="H38" s="68">
        <f t="shared" si="14"/>
        <v>46116</v>
      </c>
      <c r="I38" s="20"/>
      <c r="J38" s="4" t="s">
        <v>4</v>
      </c>
      <c r="K38" s="4">
        <v>233</v>
      </c>
      <c r="L38" s="114">
        <v>46116</v>
      </c>
      <c r="M38" s="4" t="s">
        <v>50</v>
      </c>
      <c r="N38" s="4" t="s">
        <v>8</v>
      </c>
      <c r="O38" s="4">
        <v>580</v>
      </c>
      <c r="P38" s="4">
        <v>3</v>
      </c>
      <c r="Q38" s="64"/>
      <c r="R38" s="64"/>
      <c r="S38" s="19"/>
      <c r="T38" s="19"/>
      <c r="U38" s="19"/>
      <c r="V38" s="19"/>
      <c r="W38" s="19"/>
      <c r="X38" s="19"/>
      <c r="Y38" s="19"/>
    </row>
    <row r="39" spans="1:25" ht="18" customHeight="1" x14ac:dyDescent="0.3">
      <c r="A39" s="16"/>
      <c r="B39" s="65" t="str">
        <f t="shared" si="13"/>
        <v>TBRT</v>
      </c>
      <c r="C39" s="65">
        <v>245</v>
      </c>
      <c r="D39" s="66" t="s">
        <v>49</v>
      </c>
      <c r="E39" s="66" t="s">
        <v>50</v>
      </c>
      <c r="F39" s="67">
        <v>582</v>
      </c>
      <c r="G39" s="66" t="s">
        <v>8</v>
      </c>
      <c r="H39" s="68">
        <f t="shared" si="14"/>
        <v>46116</v>
      </c>
      <c r="I39" s="20"/>
      <c r="J39" s="4" t="s">
        <v>4</v>
      </c>
      <c r="K39" s="4">
        <v>233</v>
      </c>
      <c r="L39" s="114">
        <v>46116</v>
      </c>
      <c r="M39" s="4" t="s">
        <v>50</v>
      </c>
      <c r="N39" s="4" t="s">
        <v>8</v>
      </c>
      <c r="O39" s="4">
        <v>581</v>
      </c>
      <c r="P39" s="4">
        <v>3</v>
      </c>
      <c r="Q39" s="64"/>
      <c r="R39" s="64"/>
      <c r="S39" s="19"/>
      <c r="T39" s="19"/>
      <c r="U39" s="19"/>
      <c r="V39" s="19"/>
      <c r="W39" s="19"/>
      <c r="X39" s="19"/>
      <c r="Y39" s="19"/>
    </row>
    <row r="40" spans="1:25" ht="18" customHeight="1" x14ac:dyDescent="0.3">
      <c r="A40" s="16"/>
      <c r="B40" s="65" t="str">
        <f t="shared" si="13"/>
        <v>TBRT</v>
      </c>
      <c r="C40" s="65">
        <v>245</v>
      </c>
      <c r="D40" s="66" t="s">
        <v>49</v>
      </c>
      <c r="E40" s="66" t="s">
        <v>50</v>
      </c>
      <c r="F40" s="67">
        <v>582</v>
      </c>
      <c r="G40" s="66" t="s">
        <v>8</v>
      </c>
      <c r="H40" s="68">
        <f t="shared" si="14"/>
        <v>46116</v>
      </c>
      <c r="I40" s="20"/>
      <c r="J40" s="4" t="s">
        <v>4</v>
      </c>
      <c r="K40" s="4">
        <v>233</v>
      </c>
      <c r="L40" s="114">
        <v>46116</v>
      </c>
      <c r="M40" s="4" t="s">
        <v>50</v>
      </c>
      <c r="N40" s="4" t="s">
        <v>8</v>
      </c>
      <c r="O40" s="4">
        <v>582</v>
      </c>
      <c r="P40" s="4">
        <v>2</v>
      </c>
      <c r="Q40" s="64"/>
      <c r="R40" s="64"/>
      <c r="S40" s="19"/>
      <c r="T40" s="19"/>
      <c r="U40" s="19"/>
      <c r="V40" s="19"/>
      <c r="W40" s="19"/>
      <c r="X40" s="19"/>
      <c r="Y40" s="19"/>
    </row>
    <row r="41" spans="1:25" ht="18" customHeight="1" x14ac:dyDescent="0.3">
      <c r="A41" s="16"/>
      <c r="B41" s="65" t="str">
        <f t="shared" si="13"/>
        <v>TBRT</v>
      </c>
      <c r="C41" s="65">
        <v>245</v>
      </c>
      <c r="D41" s="66" t="s">
        <v>49</v>
      </c>
      <c r="E41" s="66" t="s">
        <v>51</v>
      </c>
      <c r="F41" s="67">
        <v>582</v>
      </c>
      <c r="G41" s="66" t="s">
        <v>8</v>
      </c>
      <c r="H41" s="68">
        <f t="shared" si="14"/>
        <v>46116</v>
      </c>
      <c r="I41" s="20"/>
      <c r="J41" s="4" t="s">
        <v>4</v>
      </c>
      <c r="K41" s="4">
        <v>233</v>
      </c>
      <c r="L41" s="114">
        <v>46116</v>
      </c>
      <c r="M41" s="4" t="s">
        <v>51</v>
      </c>
      <c r="N41" s="4" t="s">
        <v>20</v>
      </c>
      <c r="O41" s="4">
        <v>580</v>
      </c>
      <c r="P41" s="4">
        <v>3</v>
      </c>
      <c r="Q41" s="64"/>
      <c r="R41" s="64"/>
      <c r="S41" s="19"/>
      <c r="T41" s="19"/>
      <c r="U41" s="19"/>
      <c r="V41" s="19"/>
      <c r="W41" s="19"/>
      <c r="X41" s="19"/>
      <c r="Y41" s="19"/>
    </row>
    <row r="42" spans="1:25" ht="18" customHeight="1" x14ac:dyDescent="0.3">
      <c r="A42" s="16"/>
      <c r="B42" s="65" t="str">
        <f t="shared" si="13"/>
        <v>TBRT</v>
      </c>
      <c r="C42" s="65">
        <v>233</v>
      </c>
      <c r="D42" s="66" t="s">
        <v>49</v>
      </c>
      <c r="E42" s="66" t="s">
        <v>51</v>
      </c>
      <c r="F42" s="67">
        <v>580</v>
      </c>
      <c r="G42" s="66" t="s">
        <v>8</v>
      </c>
      <c r="H42" s="68">
        <f t="shared" si="14"/>
        <v>46116</v>
      </c>
      <c r="I42" s="20"/>
      <c r="J42" s="4" t="s">
        <v>4</v>
      </c>
      <c r="K42" s="4">
        <v>233</v>
      </c>
      <c r="L42" s="114">
        <v>46116</v>
      </c>
      <c r="M42" s="4" t="s">
        <v>51</v>
      </c>
      <c r="N42" s="4" t="s">
        <v>20</v>
      </c>
      <c r="O42" s="4">
        <v>581</v>
      </c>
      <c r="P42" s="4">
        <v>2</v>
      </c>
      <c r="Q42" s="64"/>
      <c r="R42" s="64"/>
      <c r="S42" s="19"/>
      <c r="T42" s="19"/>
      <c r="U42" s="19"/>
      <c r="V42" s="19"/>
      <c r="W42" s="19"/>
      <c r="X42" s="19"/>
      <c r="Y42" s="19"/>
    </row>
    <row r="43" spans="1:25" ht="18" customHeight="1" x14ac:dyDescent="0.3">
      <c r="A43" s="16"/>
      <c r="B43" s="65" t="str">
        <f t="shared" si="13"/>
        <v>TBRT</v>
      </c>
      <c r="C43" s="65">
        <v>245</v>
      </c>
      <c r="D43" s="66" t="s">
        <v>49</v>
      </c>
      <c r="E43" s="66" t="s">
        <v>51</v>
      </c>
      <c r="F43" s="67">
        <v>581</v>
      </c>
      <c r="G43" s="66" t="s">
        <v>8</v>
      </c>
      <c r="H43" s="68">
        <f t="shared" si="14"/>
        <v>46116</v>
      </c>
      <c r="I43" s="20"/>
      <c r="J43" s="4" t="s">
        <v>4</v>
      </c>
      <c r="K43" s="4">
        <v>233</v>
      </c>
      <c r="L43" s="114">
        <v>46116</v>
      </c>
      <c r="M43" s="4" t="s">
        <v>51</v>
      </c>
      <c r="N43" s="4" t="s">
        <v>20</v>
      </c>
      <c r="O43" s="4">
        <v>582</v>
      </c>
      <c r="P43" s="4">
        <v>3</v>
      </c>
      <c r="Q43" s="64"/>
      <c r="R43" s="64"/>
      <c r="S43" s="19"/>
      <c r="T43" s="19"/>
      <c r="U43" s="19"/>
      <c r="V43" s="19"/>
      <c r="W43" s="19"/>
      <c r="X43" s="19"/>
      <c r="Y43" s="19"/>
    </row>
    <row r="44" spans="1:25" ht="18" customHeight="1" x14ac:dyDescent="0.3">
      <c r="A44" s="16"/>
      <c r="B44" s="65" t="str">
        <f t="shared" si="13"/>
        <v>TBRT</v>
      </c>
      <c r="C44" s="65">
        <v>233</v>
      </c>
      <c r="D44" s="66" t="s">
        <v>49</v>
      </c>
      <c r="E44" s="66" t="s">
        <v>51</v>
      </c>
      <c r="F44" s="67">
        <v>582</v>
      </c>
      <c r="G44" s="66" t="s">
        <v>8</v>
      </c>
      <c r="H44" s="68">
        <f t="shared" si="14"/>
        <v>46116</v>
      </c>
      <c r="I44" s="20"/>
      <c r="J44" s="4" t="s">
        <v>4</v>
      </c>
      <c r="K44" s="4">
        <v>233</v>
      </c>
      <c r="L44" s="114">
        <v>46116</v>
      </c>
      <c r="M44" s="4" t="s">
        <v>51</v>
      </c>
      <c r="N44" s="4" t="s">
        <v>8</v>
      </c>
      <c r="O44" s="4">
        <v>580</v>
      </c>
      <c r="P44" s="4">
        <v>3</v>
      </c>
      <c r="Q44" s="64"/>
      <c r="R44" s="64"/>
      <c r="S44" s="19"/>
      <c r="T44" s="19"/>
      <c r="U44" s="19"/>
      <c r="V44" s="19"/>
      <c r="W44" s="19"/>
      <c r="X44" s="19"/>
      <c r="Y44" s="19"/>
    </row>
    <row r="45" spans="1:25" ht="18" customHeight="1" x14ac:dyDescent="0.3">
      <c r="A45" s="16"/>
      <c r="B45" s="65" t="str">
        <f t="shared" si="13"/>
        <v>TBRT</v>
      </c>
      <c r="C45" s="65">
        <v>245</v>
      </c>
      <c r="D45" s="66" t="s">
        <v>49</v>
      </c>
      <c r="E45" s="66" t="s">
        <v>51</v>
      </c>
      <c r="F45" s="67">
        <v>580</v>
      </c>
      <c r="G45" s="66" t="s">
        <v>8</v>
      </c>
      <c r="H45" s="68">
        <f t="shared" si="14"/>
        <v>46116</v>
      </c>
      <c r="I45" s="20"/>
      <c r="J45" s="4" t="s">
        <v>4</v>
      </c>
      <c r="K45" s="4">
        <v>233</v>
      </c>
      <c r="L45" s="114">
        <v>46116</v>
      </c>
      <c r="M45" s="4" t="s">
        <v>51</v>
      </c>
      <c r="N45" s="4" t="s">
        <v>8</v>
      </c>
      <c r="O45" s="4">
        <v>581</v>
      </c>
      <c r="P45" s="4">
        <v>2</v>
      </c>
      <c r="Q45" s="64"/>
      <c r="R45" s="64"/>
      <c r="S45" s="19"/>
      <c r="T45" s="19"/>
      <c r="U45" s="19"/>
      <c r="V45" s="19"/>
      <c r="W45" s="19"/>
      <c r="X45" s="19"/>
      <c r="Y45" s="19"/>
    </row>
    <row r="46" spans="1:25" ht="18" customHeight="1" x14ac:dyDescent="0.3">
      <c r="A46" s="16"/>
      <c r="B46" s="65" t="str">
        <f t="shared" si="13"/>
        <v>TBRT</v>
      </c>
      <c r="C46" s="65">
        <v>233</v>
      </c>
      <c r="D46" s="66" t="s">
        <v>49</v>
      </c>
      <c r="E46" s="66" t="s">
        <v>51</v>
      </c>
      <c r="F46" s="67">
        <v>581</v>
      </c>
      <c r="G46" s="66" t="s">
        <v>8</v>
      </c>
      <c r="H46" s="68">
        <f t="shared" si="14"/>
        <v>46116</v>
      </c>
      <c r="I46" s="20"/>
      <c r="J46" s="4" t="s">
        <v>4</v>
      </c>
      <c r="K46" s="4">
        <v>233</v>
      </c>
      <c r="L46" s="114">
        <v>46116</v>
      </c>
      <c r="M46" s="4" t="s">
        <v>51</v>
      </c>
      <c r="N46" s="4" t="s">
        <v>8</v>
      </c>
      <c r="O46" s="4">
        <v>582</v>
      </c>
      <c r="P46" s="4">
        <v>2</v>
      </c>
      <c r="Q46" s="64"/>
      <c r="R46" s="64"/>
      <c r="S46" s="19"/>
      <c r="T46" s="19"/>
      <c r="U46" s="19"/>
      <c r="V46" s="19"/>
      <c r="W46" s="19"/>
      <c r="X46" s="19"/>
      <c r="Y46" s="19"/>
    </row>
    <row r="47" spans="1:25" ht="18" customHeight="1" x14ac:dyDescent="0.3">
      <c r="A47" s="16"/>
      <c r="B47" s="65" t="str">
        <f t="shared" si="13"/>
        <v>TBRT</v>
      </c>
      <c r="C47" s="65">
        <v>245</v>
      </c>
      <c r="D47" s="66" t="s">
        <v>49</v>
      </c>
      <c r="E47" s="66" t="s">
        <v>51</v>
      </c>
      <c r="F47" s="67">
        <v>582</v>
      </c>
      <c r="G47" s="66" t="s">
        <v>8</v>
      </c>
      <c r="H47" s="68">
        <f t="shared" si="14"/>
        <v>46116</v>
      </c>
      <c r="I47" s="20"/>
      <c r="J47" s="4" t="s">
        <v>53</v>
      </c>
      <c r="K47" s="4"/>
      <c r="L47" s="4"/>
      <c r="M47" s="4"/>
      <c r="N47" s="4"/>
      <c r="O47" s="4"/>
      <c r="P47" s="4">
        <v>65</v>
      </c>
      <c r="Q47" s="64"/>
      <c r="R47" s="64"/>
      <c r="S47" s="19"/>
      <c r="T47" s="19"/>
      <c r="U47" s="19"/>
      <c r="V47" s="19"/>
      <c r="W47" s="19"/>
      <c r="X47" s="19"/>
      <c r="Y47" s="19"/>
    </row>
    <row r="48" spans="1:25" ht="18" customHeight="1" x14ac:dyDescent="0.3">
      <c r="A48" s="16"/>
      <c r="B48" s="65" t="str">
        <f t="shared" si="13"/>
        <v>TBRT</v>
      </c>
      <c r="C48" s="65">
        <v>233</v>
      </c>
      <c r="D48" s="66" t="s">
        <v>49</v>
      </c>
      <c r="E48" s="66" t="s">
        <v>51</v>
      </c>
      <c r="F48" s="67">
        <v>580</v>
      </c>
      <c r="G48" s="66" t="s">
        <v>8</v>
      </c>
      <c r="H48" s="68">
        <f t="shared" si="14"/>
        <v>46116</v>
      </c>
      <c r="I48" s="20"/>
      <c r="J48" s="115"/>
      <c r="K48" s="115"/>
      <c r="L48" s="116"/>
      <c r="M48" s="115"/>
      <c r="N48" s="20"/>
      <c r="O48" s="20"/>
      <c r="P48" s="20"/>
      <c r="Q48" s="64"/>
      <c r="R48" s="64"/>
      <c r="S48" s="19"/>
      <c r="T48" s="19"/>
      <c r="U48" s="19"/>
      <c r="V48" s="19"/>
      <c r="W48" s="19"/>
      <c r="X48" s="19"/>
      <c r="Y48" s="19"/>
    </row>
    <row r="49" spans="1:25" ht="18" customHeight="1" x14ac:dyDescent="0.3">
      <c r="A49" s="16"/>
      <c r="B49" s="65" t="str">
        <f t="shared" si="13"/>
        <v>TBRT</v>
      </c>
      <c r="C49" s="65">
        <v>245</v>
      </c>
      <c r="D49" s="66" t="s">
        <v>49</v>
      </c>
      <c r="E49" s="66" t="s">
        <v>51</v>
      </c>
      <c r="F49" s="67">
        <v>581</v>
      </c>
      <c r="G49" s="66" t="s">
        <v>8</v>
      </c>
      <c r="H49" s="68">
        <f t="shared" si="14"/>
        <v>46116</v>
      </c>
      <c r="I49" s="20"/>
      <c r="J49" s="115"/>
      <c r="K49" s="115"/>
      <c r="L49" s="116"/>
      <c r="M49" s="115"/>
      <c r="N49" s="20"/>
      <c r="O49" s="20"/>
      <c r="P49" s="20"/>
      <c r="Q49" s="64"/>
      <c r="R49" s="64"/>
      <c r="S49" s="19"/>
      <c r="T49" s="19"/>
      <c r="U49" s="19"/>
      <c r="V49" s="19"/>
      <c r="W49" s="19"/>
      <c r="X49" s="19"/>
      <c r="Y49" s="19"/>
    </row>
    <row r="50" spans="1:25" ht="18" customHeight="1" x14ac:dyDescent="0.3">
      <c r="A50" s="16"/>
      <c r="B50" s="65" t="str">
        <f t="shared" si="13"/>
        <v>TBRT</v>
      </c>
      <c r="C50" s="65">
        <v>233</v>
      </c>
      <c r="D50" s="66" t="s">
        <v>49</v>
      </c>
      <c r="E50" s="66" t="s">
        <v>51</v>
      </c>
      <c r="F50" s="67">
        <v>582</v>
      </c>
      <c r="G50" s="66" t="s">
        <v>8</v>
      </c>
      <c r="H50" s="68">
        <f t="shared" si="14"/>
        <v>46116</v>
      </c>
      <c r="I50" s="20"/>
      <c r="J50" s="115"/>
      <c r="K50" s="115"/>
      <c r="L50" s="116"/>
      <c r="M50" s="115"/>
      <c r="N50" s="20"/>
      <c r="O50" s="20"/>
      <c r="P50" s="20"/>
      <c r="Q50" s="64"/>
      <c r="R50" s="64"/>
      <c r="S50" s="19"/>
      <c r="T50" s="19"/>
      <c r="U50" s="19"/>
      <c r="V50" s="19"/>
      <c r="W50" s="19"/>
      <c r="X50" s="19"/>
      <c r="Y50" s="19"/>
    </row>
    <row r="51" spans="1:25" ht="18" customHeight="1" x14ac:dyDescent="0.3">
      <c r="A51" s="16"/>
      <c r="B51" s="65" t="str">
        <f t="shared" si="13"/>
        <v>TBRT</v>
      </c>
      <c r="C51" s="65">
        <v>245</v>
      </c>
      <c r="D51" s="66" t="s">
        <v>49</v>
      </c>
      <c r="E51" s="66" t="s">
        <v>51</v>
      </c>
      <c r="F51" s="67">
        <v>580</v>
      </c>
      <c r="G51" s="66" t="s">
        <v>8</v>
      </c>
      <c r="H51" s="68">
        <f t="shared" si="14"/>
        <v>46116</v>
      </c>
      <c r="I51" s="20"/>
      <c r="J51" s="115"/>
      <c r="K51" s="115"/>
      <c r="L51" s="116"/>
      <c r="M51" s="115"/>
      <c r="N51" s="20"/>
      <c r="O51" s="20"/>
      <c r="P51" s="20"/>
      <c r="Q51" s="64"/>
      <c r="R51" s="64"/>
      <c r="S51" s="19"/>
      <c r="T51" s="19"/>
      <c r="U51" s="19"/>
      <c r="V51" s="19"/>
      <c r="W51" s="19"/>
      <c r="X51" s="19"/>
      <c r="Y51" s="19"/>
    </row>
    <row r="52" spans="1:25" ht="18" customHeight="1" x14ac:dyDescent="0.3">
      <c r="A52" s="16"/>
      <c r="B52" s="65" t="str">
        <f t="shared" si="13"/>
        <v>TBRT</v>
      </c>
      <c r="C52" s="65">
        <v>233</v>
      </c>
      <c r="D52" s="66" t="s">
        <v>49</v>
      </c>
      <c r="E52" s="66" t="s">
        <v>51</v>
      </c>
      <c r="F52" s="67">
        <v>581</v>
      </c>
      <c r="G52" s="66" t="s">
        <v>8</v>
      </c>
      <c r="H52" s="68">
        <f t="shared" si="14"/>
        <v>46116</v>
      </c>
      <c r="I52" s="20"/>
      <c r="J52" s="115"/>
      <c r="K52" s="115"/>
      <c r="L52" s="116"/>
      <c r="M52" s="115"/>
      <c r="N52" s="20"/>
      <c r="O52" s="20"/>
      <c r="P52" s="20"/>
      <c r="Q52" s="64"/>
      <c r="R52" s="64"/>
      <c r="S52" s="19"/>
      <c r="T52" s="19"/>
      <c r="U52" s="19"/>
      <c r="V52" s="19"/>
      <c r="W52" s="19"/>
      <c r="X52" s="19"/>
      <c r="Y52" s="19"/>
    </row>
    <row r="53" spans="1:25" ht="18" customHeight="1" x14ac:dyDescent="0.3">
      <c r="A53" s="16"/>
      <c r="B53" s="65" t="str">
        <f t="shared" si="13"/>
        <v>TBRT</v>
      </c>
      <c r="C53" s="65">
        <v>245</v>
      </c>
      <c r="D53" s="66" t="s">
        <v>49</v>
      </c>
      <c r="E53" s="66" t="s">
        <v>51</v>
      </c>
      <c r="F53" s="67">
        <v>582</v>
      </c>
      <c r="G53" s="66" t="s">
        <v>8</v>
      </c>
      <c r="H53" s="68">
        <f t="shared" si="14"/>
        <v>46116</v>
      </c>
      <c r="I53" s="20"/>
      <c r="J53" s="115"/>
      <c r="K53" s="115"/>
      <c r="L53" s="116"/>
      <c r="M53" s="115"/>
      <c r="N53" s="20"/>
      <c r="O53" s="20"/>
      <c r="P53" s="20"/>
      <c r="Q53" s="64"/>
      <c r="R53" s="64"/>
      <c r="S53" s="19"/>
      <c r="T53" s="19"/>
      <c r="U53" s="19"/>
      <c r="V53" s="19"/>
      <c r="W53" s="19"/>
      <c r="X53" s="19"/>
      <c r="Y53" s="19"/>
    </row>
    <row r="54" spans="1:25" ht="18" customHeight="1" x14ac:dyDescent="0.3">
      <c r="A54" s="16"/>
      <c r="B54" s="65" t="str">
        <f t="shared" si="13"/>
        <v>TBRT</v>
      </c>
      <c r="C54" s="65">
        <v>233</v>
      </c>
      <c r="D54" s="66" t="s">
        <v>49</v>
      </c>
      <c r="E54" s="66" t="s">
        <v>51</v>
      </c>
      <c r="F54" s="67">
        <v>580</v>
      </c>
      <c r="G54" s="66" t="s">
        <v>8</v>
      </c>
      <c r="H54" s="68">
        <f t="shared" si="14"/>
        <v>46116</v>
      </c>
      <c r="I54" s="20"/>
      <c r="J54" s="115"/>
      <c r="K54" s="115"/>
      <c r="L54" s="116"/>
      <c r="M54" s="115"/>
      <c r="N54" s="20"/>
      <c r="O54" s="20"/>
      <c r="P54" s="20"/>
      <c r="Q54" s="64"/>
      <c r="R54" s="64"/>
      <c r="S54" s="19"/>
      <c r="T54" s="19"/>
      <c r="U54" s="19"/>
      <c r="V54" s="19"/>
      <c r="W54" s="19"/>
      <c r="X54" s="19"/>
      <c r="Y54" s="19"/>
    </row>
    <row r="55" spans="1:25" ht="18" customHeight="1" x14ac:dyDescent="0.3">
      <c r="A55" s="16"/>
      <c r="B55" s="65" t="str">
        <f t="shared" si="13"/>
        <v>TBRT</v>
      </c>
      <c r="C55" s="65">
        <v>245</v>
      </c>
      <c r="D55" s="66" t="s">
        <v>52</v>
      </c>
      <c r="E55" s="66" t="s">
        <v>50</v>
      </c>
      <c r="F55" s="67">
        <v>580</v>
      </c>
      <c r="G55" s="66" t="s">
        <v>20</v>
      </c>
      <c r="H55" s="68">
        <f t="shared" si="14"/>
        <v>46116</v>
      </c>
      <c r="I55" s="20"/>
      <c r="J55" s="115"/>
      <c r="K55" s="115"/>
      <c r="L55" s="116"/>
      <c r="M55" s="115"/>
      <c r="N55" s="20"/>
      <c r="O55" s="20"/>
      <c r="P55" s="20"/>
      <c r="Q55" s="64"/>
      <c r="R55" s="64"/>
      <c r="S55" s="19"/>
      <c r="T55" s="19"/>
      <c r="U55" s="19"/>
      <c r="V55" s="19"/>
      <c r="W55" s="19"/>
      <c r="X55" s="19"/>
      <c r="Y55" s="19"/>
    </row>
    <row r="56" spans="1:25" ht="18" customHeight="1" x14ac:dyDescent="0.3">
      <c r="A56" s="16"/>
      <c r="B56" s="65" t="str">
        <f t="shared" si="13"/>
        <v>TBRT</v>
      </c>
      <c r="C56" s="65">
        <v>233</v>
      </c>
      <c r="D56" s="66" t="s">
        <v>52</v>
      </c>
      <c r="E56" s="66" t="s">
        <v>50</v>
      </c>
      <c r="F56" s="67">
        <v>581</v>
      </c>
      <c r="G56" s="66" t="s">
        <v>20</v>
      </c>
      <c r="H56" s="68">
        <f t="shared" si="14"/>
        <v>46116</v>
      </c>
      <c r="I56" s="20"/>
      <c r="J56" s="115"/>
      <c r="K56" s="115"/>
      <c r="L56" s="116"/>
      <c r="M56" s="115"/>
      <c r="N56" s="20"/>
      <c r="O56" s="20"/>
      <c r="P56" s="20"/>
      <c r="Q56" s="64"/>
      <c r="R56" s="64"/>
      <c r="S56" s="19"/>
      <c r="T56" s="19"/>
      <c r="U56" s="19"/>
      <c r="V56" s="19"/>
      <c r="W56" s="19"/>
      <c r="X56" s="19"/>
      <c r="Y56" s="19"/>
    </row>
    <row r="57" spans="1:25" ht="18" customHeight="1" x14ac:dyDescent="0.3">
      <c r="A57" s="16"/>
      <c r="B57" s="65" t="str">
        <f t="shared" si="13"/>
        <v>TBRT</v>
      </c>
      <c r="C57" s="65">
        <v>245</v>
      </c>
      <c r="D57" s="66" t="s">
        <v>52</v>
      </c>
      <c r="E57" s="66" t="s">
        <v>50</v>
      </c>
      <c r="F57" s="67">
        <v>582</v>
      </c>
      <c r="G57" s="66" t="s">
        <v>20</v>
      </c>
      <c r="H57" s="68">
        <f t="shared" si="14"/>
        <v>46116</v>
      </c>
      <c r="I57" s="20"/>
      <c r="J57" s="115"/>
      <c r="K57" s="115"/>
      <c r="L57" s="116"/>
      <c r="M57" s="115"/>
      <c r="N57" s="20"/>
      <c r="O57" s="20"/>
      <c r="P57" s="20"/>
      <c r="Q57" s="64"/>
      <c r="R57" s="64"/>
      <c r="S57" s="19"/>
      <c r="T57" s="19"/>
      <c r="U57" s="19"/>
      <c r="V57" s="19"/>
      <c r="W57" s="19"/>
      <c r="X57" s="19"/>
      <c r="Y57" s="19"/>
    </row>
    <row r="58" spans="1:25" ht="18" customHeight="1" x14ac:dyDescent="0.3">
      <c r="A58" s="16"/>
      <c r="B58" s="65" t="str">
        <f t="shared" si="13"/>
        <v>TBRT</v>
      </c>
      <c r="C58" s="65">
        <v>233</v>
      </c>
      <c r="D58" s="66" t="s">
        <v>52</v>
      </c>
      <c r="E58" s="66" t="s">
        <v>50</v>
      </c>
      <c r="F58" s="67">
        <v>580</v>
      </c>
      <c r="G58" s="66" t="s">
        <v>20</v>
      </c>
      <c r="H58" s="68">
        <f t="shared" si="14"/>
        <v>46116</v>
      </c>
      <c r="I58" s="20"/>
      <c r="J58" s="115"/>
      <c r="K58" s="115"/>
      <c r="L58" s="116"/>
      <c r="M58" s="115"/>
      <c r="N58" s="20"/>
      <c r="O58" s="20"/>
      <c r="P58" s="20"/>
      <c r="Q58" s="64"/>
      <c r="R58" s="64"/>
      <c r="S58" s="19"/>
      <c r="T58" s="19"/>
      <c r="U58" s="19"/>
      <c r="V58" s="19"/>
      <c r="W58" s="19"/>
      <c r="X58" s="19"/>
      <c r="Y58" s="19"/>
    </row>
    <row r="59" spans="1:25" ht="18" customHeight="1" x14ac:dyDescent="0.3">
      <c r="A59" s="16"/>
      <c r="B59" s="65" t="str">
        <f t="shared" si="13"/>
        <v>TBRT</v>
      </c>
      <c r="C59" s="65">
        <v>245</v>
      </c>
      <c r="D59" s="66" t="s">
        <v>52</v>
      </c>
      <c r="E59" s="66" t="s">
        <v>50</v>
      </c>
      <c r="F59" s="67">
        <v>581</v>
      </c>
      <c r="G59" s="66" t="s">
        <v>20</v>
      </c>
      <c r="H59" s="68">
        <f t="shared" si="14"/>
        <v>46116</v>
      </c>
      <c r="I59" s="20"/>
      <c r="J59" s="115"/>
      <c r="K59" s="115"/>
      <c r="L59" s="116"/>
      <c r="M59" s="115"/>
      <c r="N59" s="20"/>
      <c r="O59" s="20"/>
      <c r="P59" s="20"/>
      <c r="Q59" s="64"/>
      <c r="R59" s="64"/>
      <c r="S59" s="19"/>
      <c r="T59" s="19"/>
      <c r="U59" s="19"/>
      <c r="V59" s="19"/>
      <c r="W59" s="19"/>
      <c r="X59" s="19"/>
      <c r="Y59" s="19"/>
    </row>
    <row r="60" spans="1:25" ht="18" customHeight="1" x14ac:dyDescent="0.3">
      <c r="A60" s="16"/>
      <c r="B60" s="65" t="str">
        <f t="shared" si="13"/>
        <v>TBRT</v>
      </c>
      <c r="C60" s="65">
        <v>233</v>
      </c>
      <c r="D60" s="66" t="s">
        <v>52</v>
      </c>
      <c r="E60" s="66" t="s">
        <v>50</v>
      </c>
      <c r="F60" s="67">
        <v>582</v>
      </c>
      <c r="G60" s="66" t="s">
        <v>20</v>
      </c>
      <c r="H60" s="68">
        <f t="shared" si="14"/>
        <v>46116</v>
      </c>
      <c r="I60" s="20"/>
      <c r="J60" s="115"/>
      <c r="K60" s="115"/>
      <c r="L60" s="116"/>
      <c r="M60" s="115"/>
      <c r="N60" s="20"/>
      <c r="O60" s="20"/>
      <c r="P60" s="20"/>
      <c r="Q60" s="64"/>
      <c r="R60" s="64"/>
      <c r="S60" s="19"/>
      <c r="T60" s="19"/>
      <c r="U60" s="19"/>
      <c r="V60" s="19"/>
      <c r="W60" s="19"/>
      <c r="X60" s="19"/>
      <c r="Y60" s="19"/>
    </row>
    <row r="61" spans="1:25" ht="18" customHeight="1" x14ac:dyDescent="0.3">
      <c r="A61" s="16"/>
      <c r="B61" s="65" t="str">
        <f t="shared" si="13"/>
        <v>TBRT</v>
      </c>
      <c r="C61" s="65">
        <v>245</v>
      </c>
      <c r="D61" s="66" t="s">
        <v>52</v>
      </c>
      <c r="E61" s="66" t="s">
        <v>50</v>
      </c>
      <c r="F61" s="67">
        <v>580</v>
      </c>
      <c r="G61" s="66" t="s">
        <v>20</v>
      </c>
      <c r="H61" s="68">
        <f t="shared" si="14"/>
        <v>46116</v>
      </c>
      <c r="I61" s="20"/>
      <c r="J61" s="115"/>
      <c r="K61" s="115"/>
      <c r="L61" s="116"/>
      <c r="M61" s="115"/>
      <c r="N61" s="20"/>
      <c r="O61" s="20"/>
      <c r="P61" s="20"/>
      <c r="Q61" s="64"/>
      <c r="R61" s="64"/>
      <c r="S61" s="19"/>
      <c r="T61" s="19"/>
      <c r="U61" s="19"/>
      <c r="V61" s="19"/>
      <c r="W61" s="19"/>
      <c r="X61" s="19"/>
      <c r="Y61" s="19"/>
    </row>
    <row r="62" spans="1:25" ht="18" customHeight="1" x14ac:dyDescent="0.3">
      <c r="A62" s="16"/>
      <c r="B62" s="65" t="str">
        <f t="shared" si="13"/>
        <v>TBRT</v>
      </c>
      <c r="C62" s="65">
        <v>233</v>
      </c>
      <c r="D62" s="66" t="s">
        <v>52</v>
      </c>
      <c r="E62" s="66" t="s">
        <v>50</v>
      </c>
      <c r="F62" s="67">
        <v>581</v>
      </c>
      <c r="G62" s="66" t="s">
        <v>20</v>
      </c>
      <c r="H62" s="68">
        <f t="shared" si="14"/>
        <v>46116</v>
      </c>
      <c r="I62" s="20"/>
      <c r="J62" s="115"/>
      <c r="K62" s="115"/>
      <c r="L62" s="116"/>
      <c r="M62" s="115"/>
      <c r="N62" s="20"/>
      <c r="O62" s="20"/>
      <c r="P62" s="20"/>
      <c r="Q62" s="64"/>
      <c r="R62" s="64"/>
      <c r="S62" s="19"/>
      <c r="T62" s="19"/>
      <c r="U62" s="19"/>
      <c r="V62" s="19"/>
      <c r="W62" s="19"/>
      <c r="X62" s="19"/>
      <c r="Y62" s="19"/>
    </row>
    <row r="63" spans="1:25" ht="18" customHeight="1" x14ac:dyDescent="0.3">
      <c r="A63" s="16"/>
      <c r="B63" s="65" t="str">
        <f t="shared" si="13"/>
        <v>TBRT</v>
      </c>
      <c r="C63" s="65">
        <v>245</v>
      </c>
      <c r="D63" s="66" t="s">
        <v>52</v>
      </c>
      <c r="E63" s="66" t="s">
        <v>50</v>
      </c>
      <c r="F63" s="67">
        <v>582</v>
      </c>
      <c r="G63" s="66" t="s">
        <v>20</v>
      </c>
      <c r="H63" s="68">
        <f t="shared" si="14"/>
        <v>46116</v>
      </c>
      <c r="I63" s="20"/>
      <c r="J63" s="115"/>
      <c r="K63" s="115"/>
      <c r="L63" s="116"/>
      <c r="M63" s="115"/>
      <c r="N63" s="20"/>
      <c r="O63" s="20"/>
      <c r="P63" s="20"/>
      <c r="Q63" s="64"/>
      <c r="R63" s="64"/>
      <c r="S63" s="19"/>
      <c r="T63" s="19"/>
      <c r="U63" s="19"/>
      <c r="V63" s="19"/>
      <c r="W63" s="19"/>
      <c r="X63" s="19"/>
      <c r="Y63" s="19"/>
    </row>
    <row r="64" spans="1:25" ht="18" customHeight="1" x14ac:dyDescent="0.3">
      <c r="A64" s="16"/>
      <c r="B64" s="65" t="str">
        <f t="shared" si="13"/>
        <v>TBRT</v>
      </c>
      <c r="C64" s="65">
        <v>233</v>
      </c>
      <c r="D64" s="66" t="s">
        <v>52</v>
      </c>
      <c r="E64" s="66" t="s">
        <v>50</v>
      </c>
      <c r="F64" s="67">
        <v>580</v>
      </c>
      <c r="G64" s="66" t="s">
        <v>20</v>
      </c>
      <c r="H64" s="68">
        <f t="shared" si="14"/>
        <v>46116</v>
      </c>
      <c r="I64" s="20"/>
      <c r="J64" s="115"/>
      <c r="K64" s="115"/>
      <c r="L64" s="116"/>
      <c r="M64" s="115"/>
      <c r="N64" s="20"/>
      <c r="O64" s="20"/>
      <c r="P64" s="20"/>
      <c r="Q64" s="64"/>
      <c r="R64" s="64"/>
      <c r="S64" s="19"/>
      <c r="T64" s="19"/>
      <c r="U64" s="19"/>
      <c r="V64" s="19"/>
      <c r="W64" s="19"/>
      <c r="X64" s="19"/>
      <c r="Y64" s="19"/>
    </row>
    <row r="65" spans="1:25" ht="18" customHeight="1" x14ac:dyDescent="0.3">
      <c r="A65" s="16"/>
      <c r="B65" s="65" t="str">
        <f t="shared" si="13"/>
        <v>TBRT</v>
      </c>
      <c r="C65" s="65">
        <v>245</v>
      </c>
      <c r="D65" s="66" t="s">
        <v>52</v>
      </c>
      <c r="E65" s="66" t="s">
        <v>50</v>
      </c>
      <c r="F65" s="67">
        <v>581</v>
      </c>
      <c r="G65" s="66" t="s">
        <v>20</v>
      </c>
      <c r="H65" s="68">
        <f t="shared" si="14"/>
        <v>46116</v>
      </c>
      <c r="I65" s="20"/>
      <c r="J65" s="115"/>
      <c r="K65" s="115"/>
      <c r="L65" s="116"/>
      <c r="M65" s="115"/>
      <c r="N65" s="20"/>
      <c r="O65" s="20"/>
      <c r="P65" s="20"/>
      <c r="Q65" s="64"/>
      <c r="R65" s="64"/>
      <c r="S65" s="19"/>
      <c r="T65" s="19"/>
      <c r="U65" s="19"/>
      <c r="V65" s="19"/>
      <c r="W65" s="19"/>
      <c r="X65" s="19"/>
      <c r="Y65" s="19"/>
    </row>
    <row r="66" spans="1:25" ht="18" customHeight="1" x14ac:dyDescent="0.3">
      <c r="A66" s="16"/>
      <c r="B66" s="65" t="str">
        <f t="shared" si="13"/>
        <v>TBRT</v>
      </c>
      <c r="C66" s="65">
        <v>233</v>
      </c>
      <c r="D66" s="66" t="s">
        <v>52</v>
      </c>
      <c r="E66" s="66" t="s">
        <v>50</v>
      </c>
      <c r="F66" s="67">
        <v>582</v>
      </c>
      <c r="G66" s="66" t="s">
        <v>20</v>
      </c>
      <c r="H66" s="68">
        <f t="shared" si="14"/>
        <v>46116</v>
      </c>
      <c r="I66" s="20"/>
      <c r="J66" s="115"/>
      <c r="K66" s="115"/>
      <c r="L66" s="116"/>
      <c r="M66" s="115"/>
      <c r="N66" s="20"/>
      <c r="O66" s="20"/>
      <c r="P66" s="20"/>
      <c r="Q66" s="64"/>
      <c r="R66" s="64"/>
      <c r="S66" s="19"/>
      <c r="T66" s="19"/>
      <c r="U66" s="19"/>
      <c r="V66" s="19"/>
      <c r="W66" s="19"/>
      <c r="X66" s="19"/>
      <c r="Y66" s="19"/>
    </row>
    <row r="67" spans="1:25" ht="18" customHeight="1" x14ac:dyDescent="0.3">
      <c r="A67" s="16"/>
      <c r="B67" s="65" t="str">
        <f t="shared" si="13"/>
        <v>TBRT</v>
      </c>
      <c r="C67" s="65">
        <v>245</v>
      </c>
      <c r="D67" s="66" t="s">
        <v>52</v>
      </c>
      <c r="E67" s="66" t="s">
        <v>50</v>
      </c>
      <c r="F67" s="67">
        <v>580</v>
      </c>
      <c r="G67" s="66" t="s">
        <v>20</v>
      </c>
      <c r="H67" s="68">
        <f t="shared" si="14"/>
        <v>46116</v>
      </c>
      <c r="I67" s="20"/>
      <c r="J67" s="115"/>
      <c r="K67" s="115"/>
      <c r="L67" s="116"/>
      <c r="M67" s="115"/>
      <c r="N67" s="20"/>
      <c r="O67" s="20"/>
      <c r="P67" s="20"/>
      <c r="Q67" s="64"/>
      <c r="R67" s="64"/>
      <c r="S67" s="19"/>
      <c r="T67" s="19"/>
      <c r="U67" s="19"/>
      <c r="V67" s="19"/>
      <c r="W67" s="19"/>
      <c r="X67" s="19"/>
      <c r="Y67" s="19"/>
    </row>
    <row r="68" spans="1:25" ht="18" customHeight="1" x14ac:dyDescent="0.3">
      <c r="A68" s="16"/>
      <c r="B68" s="65" t="str">
        <f t="shared" si="13"/>
        <v>TBRT</v>
      </c>
      <c r="C68" s="65">
        <v>233</v>
      </c>
      <c r="D68" s="66" t="s">
        <v>52</v>
      </c>
      <c r="E68" s="66" t="s">
        <v>50</v>
      </c>
      <c r="F68" s="67">
        <v>581</v>
      </c>
      <c r="G68" s="66" t="s">
        <v>20</v>
      </c>
      <c r="H68" s="68">
        <f t="shared" si="14"/>
        <v>46116</v>
      </c>
      <c r="I68" s="20"/>
      <c r="J68" s="115"/>
      <c r="K68" s="115"/>
      <c r="L68" s="116"/>
      <c r="M68" s="115"/>
      <c r="N68" s="20"/>
      <c r="O68" s="20"/>
      <c r="P68" s="20"/>
      <c r="Q68" s="64"/>
      <c r="R68" s="64"/>
      <c r="S68" s="19"/>
      <c r="T68" s="19"/>
      <c r="U68" s="19"/>
      <c r="V68" s="19"/>
      <c r="W68" s="19"/>
      <c r="X68" s="19"/>
      <c r="Y68" s="19"/>
    </row>
    <row r="69" spans="1:25" ht="18" customHeight="1" x14ac:dyDescent="0.3">
      <c r="A69" s="16"/>
      <c r="B69" s="65" t="str">
        <f t="shared" si="13"/>
        <v>TBRT</v>
      </c>
      <c r="C69" s="65">
        <v>245</v>
      </c>
      <c r="D69" s="66" t="s">
        <v>52</v>
      </c>
      <c r="E69" s="66" t="s">
        <v>50</v>
      </c>
      <c r="F69" s="67">
        <v>582</v>
      </c>
      <c r="G69" s="66" t="s">
        <v>20</v>
      </c>
      <c r="H69" s="68">
        <f t="shared" si="14"/>
        <v>46116</v>
      </c>
      <c r="I69" s="20"/>
      <c r="J69" s="115"/>
      <c r="K69" s="115"/>
      <c r="L69" s="116"/>
      <c r="M69" s="115"/>
      <c r="N69" s="20"/>
      <c r="O69" s="20"/>
      <c r="P69" s="20"/>
      <c r="Q69" s="64"/>
      <c r="R69" s="64"/>
      <c r="S69" s="19"/>
      <c r="T69" s="19"/>
      <c r="U69" s="19"/>
      <c r="V69" s="19"/>
      <c r="W69" s="19"/>
      <c r="X69" s="19"/>
      <c r="Y69" s="19"/>
    </row>
    <row r="70" spans="1:25" ht="18" customHeight="1" x14ac:dyDescent="0.3">
      <c r="A70" s="16"/>
      <c r="B70" s="65" t="str">
        <f t="shared" si="13"/>
        <v>TBRT</v>
      </c>
      <c r="C70" s="65">
        <v>245</v>
      </c>
      <c r="D70" s="66" t="s">
        <v>52</v>
      </c>
      <c r="E70" s="66" t="s">
        <v>50</v>
      </c>
      <c r="F70" s="67">
        <v>582</v>
      </c>
      <c r="G70" s="66" t="s">
        <v>20</v>
      </c>
      <c r="H70" s="68">
        <f t="shared" si="14"/>
        <v>46116</v>
      </c>
      <c r="I70" s="20"/>
      <c r="J70" s="115"/>
      <c r="K70" s="115"/>
      <c r="L70" s="116"/>
      <c r="M70" s="115"/>
      <c r="N70" s="20"/>
      <c r="O70" s="20"/>
      <c r="P70" s="20"/>
      <c r="Q70" s="64"/>
      <c r="R70" s="64"/>
      <c r="S70" s="19"/>
      <c r="T70" s="19"/>
      <c r="U70" s="19"/>
      <c r="V70" s="19"/>
      <c r="W70" s="19"/>
      <c r="X70" s="19"/>
      <c r="Y70" s="19"/>
    </row>
    <row r="71" spans="1:25" ht="18" customHeight="1" x14ac:dyDescent="0.3">
      <c r="A71" s="16"/>
      <c r="B71" s="65" t="str">
        <f t="shared" si="13"/>
        <v>TBRT</v>
      </c>
      <c r="C71" s="65">
        <v>245</v>
      </c>
      <c r="D71" s="66" t="s">
        <v>52</v>
      </c>
      <c r="E71" s="66" t="s">
        <v>50</v>
      </c>
      <c r="F71" s="67">
        <v>582</v>
      </c>
      <c r="G71" s="66" t="s">
        <v>20</v>
      </c>
      <c r="H71" s="68">
        <f t="shared" si="14"/>
        <v>46116</v>
      </c>
      <c r="I71" s="20"/>
      <c r="J71" s="115"/>
      <c r="K71" s="115"/>
      <c r="L71" s="116"/>
      <c r="M71" s="115"/>
      <c r="N71" s="20"/>
      <c r="O71" s="20"/>
      <c r="P71" s="20"/>
      <c r="Q71" s="64"/>
      <c r="R71" s="64"/>
      <c r="S71" s="19"/>
      <c r="T71" s="19"/>
      <c r="U71" s="19"/>
      <c r="V71" s="19"/>
      <c r="W71" s="19"/>
      <c r="X71" s="19"/>
      <c r="Y71" s="19"/>
    </row>
    <row r="72" spans="1:25" ht="18" customHeight="1" x14ac:dyDescent="0.3">
      <c r="A72" s="16"/>
      <c r="B72" s="65" t="str">
        <f t="shared" si="13"/>
        <v>TBRT</v>
      </c>
      <c r="C72" s="65">
        <v>233</v>
      </c>
      <c r="D72" s="66" t="s">
        <v>52</v>
      </c>
      <c r="E72" s="66" t="s">
        <v>51</v>
      </c>
      <c r="F72" s="67">
        <v>580</v>
      </c>
      <c r="G72" s="66" t="s">
        <v>20</v>
      </c>
      <c r="H72" s="68">
        <f t="shared" si="14"/>
        <v>46116</v>
      </c>
      <c r="I72" s="20"/>
      <c r="J72" s="115"/>
      <c r="K72" s="115"/>
      <c r="L72" s="116"/>
      <c r="M72" s="115"/>
      <c r="N72" s="20"/>
      <c r="O72" s="20"/>
      <c r="P72" s="20"/>
      <c r="Q72" s="64"/>
      <c r="R72" s="64"/>
      <c r="S72" s="19"/>
      <c r="T72" s="19"/>
      <c r="U72" s="19"/>
      <c r="V72" s="19"/>
      <c r="W72" s="19"/>
      <c r="X72" s="19"/>
      <c r="Y72" s="19"/>
    </row>
    <row r="73" spans="1:25" ht="18" customHeight="1" x14ac:dyDescent="0.3">
      <c r="A73" s="16"/>
      <c r="B73" s="65" t="str">
        <f t="shared" si="13"/>
        <v>TBRT</v>
      </c>
      <c r="C73" s="65">
        <v>245</v>
      </c>
      <c r="D73" s="66" t="s">
        <v>52</v>
      </c>
      <c r="E73" s="66" t="s">
        <v>51</v>
      </c>
      <c r="F73" s="67">
        <v>581</v>
      </c>
      <c r="G73" s="66" t="s">
        <v>20</v>
      </c>
      <c r="H73" s="68">
        <f t="shared" si="14"/>
        <v>46116</v>
      </c>
      <c r="I73" s="20"/>
      <c r="J73" s="115"/>
      <c r="K73" s="115"/>
      <c r="L73" s="116"/>
      <c r="M73" s="115"/>
      <c r="N73" s="20"/>
      <c r="O73" s="20"/>
      <c r="P73" s="20"/>
      <c r="Q73" s="64"/>
      <c r="R73" s="64"/>
      <c r="S73" s="19"/>
      <c r="T73" s="19"/>
      <c r="U73" s="19"/>
      <c r="V73" s="19"/>
      <c r="W73" s="19"/>
      <c r="X73" s="19"/>
      <c r="Y73" s="19"/>
    </row>
    <row r="74" spans="1:25" ht="18" customHeight="1" x14ac:dyDescent="0.3">
      <c r="A74" s="16"/>
      <c r="B74" s="65" t="str">
        <f t="shared" si="13"/>
        <v>TBRT</v>
      </c>
      <c r="C74" s="65">
        <v>233</v>
      </c>
      <c r="D74" s="66" t="s">
        <v>52</v>
      </c>
      <c r="E74" s="66" t="s">
        <v>51</v>
      </c>
      <c r="F74" s="67">
        <v>582</v>
      </c>
      <c r="G74" s="66" t="s">
        <v>20</v>
      </c>
      <c r="H74" s="68">
        <f t="shared" si="14"/>
        <v>46116</v>
      </c>
      <c r="I74" s="20"/>
      <c r="J74" s="115"/>
      <c r="K74" s="115"/>
      <c r="L74" s="116"/>
      <c r="M74" s="115"/>
      <c r="N74" s="20"/>
      <c r="O74" s="20"/>
      <c r="P74" s="20"/>
      <c r="Q74" s="64"/>
      <c r="R74" s="64"/>
      <c r="S74" s="19"/>
      <c r="T74" s="19"/>
      <c r="U74" s="19"/>
      <c r="V74" s="19"/>
      <c r="W74" s="19"/>
      <c r="X74" s="19"/>
      <c r="Y74" s="19"/>
    </row>
    <row r="75" spans="1:25" ht="18" customHeight="1" x14ac:dyDescent="0.3">
      <c r="A75" s="16"/>
      <c r="B75" s="65" t="str">
        <f t="shared" si="13"/>
        <v>TBRT</v>
      </c>
      <c r="C75" s="65">
        <v>245</v>
      </c>
      <c r="D75" s="66" t="s">
        <v>52</v>
      </c>
      <c r="E75" s="66" t="s">
        <v>51</v>
      </c>
      <c r="F75" s="67">
        <v>580</v>
      </c>
      <c r="G75" s="66" t="s">
        <v>20</v>
      </c>
      <c r="H75" s="68">
        <f t="shared" si="14"/>
        <v>46116</v>
      </c>
      <c r="I75" s="20"/>
      <c r="J75" s="115"/>
      <c r="K75" s="115"/>
      <c r="L75" s="116"/>
      <c r="M75" s="115"/>
      <c r="N75" s="20"/>
      <c r="O75" s="20"/>
      <c r="P75" s="20"/>
      <c r="Q75" s="64"/>
      <c r="R75" s="64"/>
      <c r="S75" s="19"/>
      <c r="T75" s="19"/>
      <c r="U75" s="19"/>
      <c r="V75" s="19"/>
      <c r="W75" s="19"/>
      <c r="X75" s="19"/>
      <c r="Y75" s="19"/>
    </row>
    <row r="76" spans="1:25" ht="18" customHeight="1" x14ac:dyDescent="0.3">
      <c r="A76" s="16"/>
      <c r="B76" s="65" t="str">
        <f t="shared" si="13"/>
        <v>TBRT</v>
      </c>
      <c r="C76" s="65">
        <v>233</v>
      </c>
      <c r="D76" s="66" t="s">
        <v>52</v>
      </c>
      <c r="E76" s="66" t="s">
        <v>51</v>
      </c>
      <c r="F76" s="67">
        <v>581</v>
      </c>
      <c r="G76" s="66" t="s">
        <v>20</v>
      </c>
      <c r="H76" s="68">
        <f t="shared" si="14"/>
        <v>46116</v>
      </c>
      <c r="I76" s="20"/>
      <c r="J76" s="115"/>
      <c r="K76" s="115"/>
      <c r="L76" s="116"/>
      <c r="M76" s="115"/>
      <c r="N76" s="20"/>
      <c r="O76" s="20"/>
      <c r="P76" s="20"/>
      <c r="Q76" s="64"/>
      <c r="R76" s="64"/>
      <c r="S76" s="19"/>
      <c r="T76" s="19"/>
      <c r="U76" s="19"/>
      <c r="V76" s="19"/>
      <c r="W76" s="19"/>
      <c r="X76" s="19"/>
      <c r="Y76" s="19"/>
    </row>
    <row r="77" spans="1:25" ht="18" customHeight="1" x14ac:dyDescent="0.3">
      <c r="A77" s="16"/>
      <c r="B77" s="65" t="str">
        <f t="shared" si="13"/>
        <v>TBRT</v>
      </c>
      <c r="C77" s="65">
        <v>245</v>
      </c>
      <c r="D77" s="66" t="s">
        <v>52</v>
      </c>
      <c r="E77" s="66" t="s">
        <v>51</v>
      </c>
      <c r="F77" s="67">
        <v>582</v>
      </c>
      <c r="G77" s="66" t="s">
        <v>20</v>
      </c>
      <c r="H77" s="68">
        <f t="shared" si="14"/>
        <v>46116</v>
      </c>
      <c r="I77" s="20"/>
      <c r="J77" s="115"/>
      <c r="K77" s="115"/>
      <c r="L77" s="116"/>
      <c r="M77" s="115"/>
      <c r="N77" s="20"/>
      <c r="O77" s="20"/>
      <c r="P77" s="20"/>
      <c r="Q77" s="64"/>
      <c r="R77" s="64"/>
      <c r="S77" s="19"/>
      <c r="T77" s="19"/>
      <c r="U77" s="19"/>
      <c r="V77" s="19"/>
      <c r="W77" s="19"/>
      <c r="X77" s="19"/>
      <c r="Y77" s="19"/>
    </row>
    <row r="78" spans="1:25" ht="18" customHeight="1" x14ac:dyDescent="0.3">
      <c r="A78" s="16"/>
      <c r="B78" s="65" t="str">
        <f t="shared" si="13"/>
        <v>TBRT</v>
      </c>
      <c r="C78" s="65">
        <v>233</v>
      </c>
      <c r="D78" s="66" t="s">
        <v>52</v>
      </c>
      <c r="E78" s="66" t="s">
        <v>51</v>
      </c>
      <c r="F78" s="67">
        <v>580</v>
      </c>
      <c r="G78" s="66" t="s">
        <v>20</v>
      </c>
      <c r="H78" s="68">
        <f t="shared" si="14"/>
        <v>46116</v>
      </c>
      <c r="I78" s="20"/>
      <c r="J78" s="115"/>
      <c r="K78" s="115"/>
      <c r="L78" s="116"/>
      <c r="M78" s="115"/>
      <c r="N78" s="20"/>
      <c r="O78" s="20"/>
      <c r="P78" s="20"/>
      <c r="Q78" s="64"/>
      <c r="R78" s="64"/>
      <c r="S78" s="19"/>
      <c r="T78" s="19"/>
      <c r="U78" s="19"/>
      <c r="V78" s="19"/>
      <c r="W78" s="19"/>
      <c r="X78" s="19"/>
      <c r="Y78" s="19"/>
    </row>
    <row r="79" spans="1:25" ht="18" customHeight="1" x14ac:dyDescent="0.3">
      <c r="A79" s="16"/>
      <c r="B79" s="65" t="str">
        <f t="shared" si="13"/>
        <v>TBRT</v>
      </c>
      <c r="C79" s="65">
        <v>245</v>
      </c>
      <c r="D79" s="66" t="s">
        <v>52</v>
      </c>
      <c r="E79" s="66" t="s">
        <v>51</v>
      </c>
      <c r="F79" s="67">
        <v>581</v>
      </c>
      <c r="G79" s="66" t="s">
        <v>20</v>
      </c>
      <c r="H79" s="68">
        <f t="shared" si="14"/>
        <v>46116</v>
      </c>
      <c r="I79" s="20"/>
      <c r="J79" s="115"/>
      <c r="K79" s="115"/>
      <c r="L79" s="116"/>
      <c r="M79" s="115"/>
      <c r="N79" s="20"/>
      <c r="O79" s="20"/>
      <c r="P79" s="20"/>
      <c r="Q79" s="64"/>
      <c r="R79" s="64"/>
      <c r="S79" s="19"/>
      <c r="T79" s="19"/>
      <c r="U79" s="19"/>
      <c r="V79" s="19"/>
      <c r="W79" s="19"/>
      <c r="X79" s="19"/>
      <c r="Y79" s="19"/>
    </row>
    <row r="80" spans="1:25" ht="18" customHeight="1" x14ac:dyDescent="0.3">
      <c r="A80" s="16"/>
      <c r="B80" s="65" t="str">
        <f t="shared" si="13"/>
        <v>TBRT</v>
      </c>
      <c r="C80" s="65">
        <v>233</v>
      </c>
      <c r="D80" s="66" t="s">
        <v>52</v>
      </c>
      <c r="E80" s="66" t="s">
        <v>51</v>
      </c>
      <c r="F80" s="67">
        <v>582</v>
      </c>
      <c r="G80" s="66" t="s">
        <v>20</v>
      </c>
      <c r="H80" s="68">
        <f t="shared" si="14"/>
        <v>46116</v>
      </c>
      <c r="I80" s="20"/>
      <c r="J80" s="115"/>
      <c r="K80" s="115"/>
      <c r="L80" s="116"/>
      <c r="M80" s="115"/>
      <c r="N80" s="20"/>
      <c r="O80" s="20"/>
      <c r="P80" s="20"/>
      <c r="Q80" s="64"/>
      <c r="R80" s="64"/>
      <c r="S80" s="19"/>
      <c r="T80" s="19"/>
      <c r="U80" s="19"/>
      <c r="V80" s="19"/>
      <c r="W80" s="19"/>
      <c r="X80" s="19"/>
      <c r="Y80" s="19"/>
    </row>
    <row r="81" spans="1:25" ht="18" customHeight="1" x14ac:dyDescent="0.3">
      <c r="A81" s="16"/>
      <c r="B81" s="65" t="str">
        <f t="shared" si="13"/>
        <v>TBRT</v>
      </c>
      <c r="C81" s="65">
        <v>245</v>
      </c>
      <c r="D81" s="66" t="s">
        <v>52</v>
      </c>
      <c r="E81" s="66" t="s">
        <v>51</v>
      </c>
      <c r="F81" s="67">
        <v>580</v>
      </c>
      <c r="G81" s="66" t="s">
        <v>20</v>
      </c>
      <c r="H81" s="68">
        <f t="shared" si="14"/>
        <v>46116</v>
      </c>
      <c r="I81" s="20"/>
      <c r="J81" s="115"/>
      <c r="K81" s="115"/>
      <c r="L81" s="116"/>
      <c r="M81" s="115"/>
      <c r="N81" s="20"/>
      <c r="O81" s="20"/>
      <c r="P81" s="20"/>
      <c r="Q81" s="64"/>
      <c r="R81" s="64"/>
      <c r="S81" s="19"/>
      <c r="T81" s="19"/>
      <c r="U81" s="19"/>
      <c r="V81" s="19"/>
      <c r="W81" s="19"/>
      <c r="X81" s="19"/>
      <c r="Y81" s="19"/>
    </row>
    <row r="82" spans="1:25" ht="18" customHeight="1" x14ac:dyDescent="0.3">
      <c r="A82" s="16"/>
      <c r="B82" s="65" t="str">
        <f t="shared" si="13"/>
        <v>TBRT</v>
      </c>
      <c r="C82" s="65">
        <v>233</v>
      </c>
      <c r="D82" s="66" t="s">
        <v>52</v>
      </c>
      <c r="E82" s="66" t="s">
        <v>51</v>
      </c>
      <c r="F82" s="67">
        <v>581</v>
      </c>
      <c r="G82" s="66" t="s">
        <v>20</v>
      </c>
      <c r="H82" s="68">
        <f t="shared" si="14"/>
        <v>46116</v>
      </c>
      <c r="I82" s="20"/>
      <c r="J82" s="115"/>
      <c r="K82" s="115"/>
      <c r="L82" s="116"/>
      <c r="M82" s="115"/>
      <c r="N82" s="20"/>
      <c r="O82" s="20"/>
      <c r="P82" s="20"/>
      <c r="Q82" s="64"/>
      <c r="R82" s="64"/>
      <c r="S82" s="19"/>
      <c r="T82" s="19"/>
      <c r="U82" s="19"/>
      <c r="V82" s="19"/>
      <c r="W82" s="19"/>
      <c r="X82" s="19"/>
      <c r="Y82" s="19"/>
    </row>
    <row r="83" spans="1:25" ht="18" customHeight="1" x14ac:dyDescent="0.3">
      <c r="A83" s="16"/>
      <c r="B83" s="65" t="str">
        <f t="shared" si="13"/>
        <v>TBRT</v>
      </c>
      <c r="C83" s="65">
        <v>245</v>
      </c>
      <c r="D83" s="66" t="s">
        <v>52</v>
      </c>
      <c r="E83" s="66" t="s">
        <v>51</v>
      </c>
      <c r="F83" s="67">
        <v>582</v>
      </c>
      <c r="G83" s="66" t="s">
        <v>20</v>
      </c>
      <c r="H83" s="68">
        <f t="shared" si="14"/>
        <v>46116</v>
      </c>
      <c r="I83" s="20"/>
      <c r="J83" s="115"/>
      <c r="K83" s="115"/>
      <c r="L83" s="116"/>
      <c r="M83" s="115"/>
      <c r="N83" s="20"/>
      <c r="O83" s="20"/>
      <c r="P83" s="20"/>
      <c r="Q83" s="64"/>
      <c r="R83" s="64"/>
      <c r="S83" s="19"/>
      <c r="T83" s="19"/>
      <c r="U83" s="19"/>
      <c r="V83" s="19"/>
      <c r="W83" s="19"/>
      <c r="X83" s="19"/>
      <c r="Y83" s="19"/>
    </row>
    <row r="84" spans="1:25" ht="18" customHeight="1" x14ac:dyDescent="0.3">
      <c r="A84" s="16"/>
      <c r="B84" s="65" t="str">
        <f t="shared" si="13"/>
        <v>TBRT</v>
      </c>
      <c r="C84" s="65">
        <v>233</v>
      </c>
      <c r="D84" s="66" t="s">
        <v>52</v>
      </c>
      <c r="E84" s="66" t="s">
        <v>51</v>
      </c>
      <c r="F84" s="67">
        <v>580</v>
      </c>
      <c r="G84" s="66" t="s">
        <v>20</v>
      </c>
      <c r="H84" s="68">
        <f t="shared" si="14"/>
        <v>46116</v>
      </c>
      <c r="I84" s="20"/>
      <c r="J84" s="115"/>
      <c r="K84" s="115"/>
      <c r="L84" s="116"/>
      <c r="M84" s="115"/>
      <c r="N84" s="20"/>
      <c r="O84" s="20"/>
      <c r="P84" s="20"/>
      <c r="Q84" s="64"/>
      <c r="R84" s="64"/>
      <c r="S84" s="19"/>
      <c r="T84" s="19"/>
      <c r="U84" s="19"/>
      <c r="V84" s="19"/>
      <c r="W84" s="19"/>
      <c r="X84" s="19"/>
      <c r="Y84" s="19"/>
    </row>
    <row r="85" spans="1:25" ht="18" customHeight="1" x14ac:dyDescent="0.3">
      <c r="A85" s="16"/>
      <c r="B85" s="65" t="str">
        <f t="shared" si="13"/>
        <v>TBRT</v>
      </c>
      <c r="C85" s="65">
        <v>245</v>
      </c>
      <c r="D85" s="66" t="s">
        <v>52</v>
      </c>
      <c r="E85" s="66" t="s">
        <v>51</v>
      </c>
      <c r="F85" s="67">
        <v>581</v>
      </c>
      <c r="G85" s="66" t="s">
        <v>20</v>
      </c>
      <c r="H85" s="68">
        <f t="shared" si="14"/>
        <v>46116</v>
      </c>
      <c r="I85" s="20"/>
      <c r="J85" s="115"/>
      <c r="K85" s="115"/>
      <c r="L85" s="116"/>
      <c r="M85" s="115"/>
      <c r="N85" s="20"/>
      <c r="O85" s="20"/>
      <c r="P85" s="20"/>
      <c r="Q85" s="64"/>
      <c r="R85" s="64"/>
      <c r="S85" s="19"/>
      <c r="T85" s="19"/>
      <c r="U85" s="19"/>
      <c r="V85" s="19"/>
      <c r="W85" s="19"/>
      <c r="X85" s="19"/>
      <c r="Y85" s="19"/>
    </row>
    <row r="86" spans="1:25" ht="18" customHeight="1" x14ac:dyDescent="0.3">
      <c r="A86" s="16"/>
      <c r="B86" s="65" t="str">
        <f t="shared" si="13"/>
        <v>TBRT</v>
      </c>
      <c r="C86" s="65">
        <v>233</v>
      </c>
      <c r="D86" s="66" t="s">
        <v>52</v>
      </c>
      <c r="E86" s="66" t="s">
        <v>51</v>
      </c>
      <c r="F86" s="67">
        <v>582</v>
      </c>
      <c r="G86" s="66" t="s">
        <v>20</v>
      </c>
      <c r="H86" s="68">
        <f t="shared" si="14"/>
        <v>46116</v>
      </c>
      <c r="I86" s="20"/>
      <c r="J86" s="115"/>
      <c r="K86" s="115"/>
      <c r="L86" s="116"/>
      <c r="M86" s="115"/>
      <c r="N86" s="20"/>
      <c r="O86" s="20"/>
      <c r="P86" s="20"/>
      <c r="Q86" s="64"/>
      <c r="R86" s="64"/>
      <c r="S86" s="19"/>
      <c r="T86" s="19"/>
      <c r="U86" s="19"/>
      <c r="V86" s="19"/>
      <c r="W86" s="19"/>
      <c r="X86" s="19"/>
      <c r="Y86" s="19"/>
    </row>
    <row r="90" spans="1:25" ht="51" customHeight="1" x14ac:dyDescent="0.3">
      <c r="A90" s="24"/>
      <c r="B90" s="29">
        <v>233</v>
      </c>
      <c r="C90" s="30" t="s">
        <v>26</v>
      </c>
      <c r="D90" s="31" t="s">
        <v>55</v>
      </c>
      <c r="E90" s="31" t="s">
        <v>56</v>
      </c>
      <c r="F90" s="31" t="s">
        <v>57</v>
      </c>
      <c r="G90" s="31" t="s">
        <v>27</v>
      </c>
      <c r="H90" s="31"/>
      <c r="I90" s="32"/>
      <c r="J90" s="32"/>
      <c r="K90" s="32"/>
      <c r="L90" s="32"/>
      <c r="M90" s="32"/>
      <c r="N90" s="32"/>
      <c r="O90" s="32"/>
      <c r="P90" s="33" t="s">
        <v>28</v>
      </c>
      <c r="Q90" s="34" t="s">
        <v>29</v>
      </c>
      <c r="R90" s="35" t="s">
        <v>30</v>
      </c>
      <c r="S90" s="36" t="s">
        <v>6</v>
      </c>
      <c r="T90" s="37" t="e">
        <f>SUM(R100:R102)-SUM(X100:X102)</f>
        <v>#REF!</v>
      </c>
      <c r="U90" s="38">
        <f>C3</f>
        <v>46116</v>
      </c>
      <c r="V90" s="39"/>
      <c r="W90" s="39"/>
      <c r="X90" s="39"/>
      <c r="Y90" s="40"/>
    </row>
    <row r="91" spans="1:25" ht="18" customHeight="1" x14ac:dyDescent="0.3">
      <c r="A91" s="24"/>
      <c r="B91" s="29" t="str">
        <f>B90 &amp;" Kms"</f>
        <v>233 Kms</v>
      </c>
      <c r="C91" s="70">
        <v>2.29</v>
      </c>
      <c r="D91" s="71">
        <v>4.7</v>
      </c>
      <c r="E91" s="71">
        <v>2.72</v>
      </c>
      <c r="F91" s="71">
        <v>3.28</v>
      </c>
      <c r="G91" s="71">
        <v>2.63</v>
      </c>
      <c r="H91" s="71"/>
      <c r="I91" s="72"/>
      <c r="J91" s="72"/>
      <c r="K91" s="72"/>
      <c r="L91" s="72"/>
      <c r="M91" s="72"/>
      <c r="N91" s="72"/>
      <c r="O91" s="72"/>
      <c r="P91" s="73">
        <f t="shared" ref="P91:P102" ca="1" si="15">R91-Q91</f>
        <v>6</v>
      </c>
      <c r="Q91" s="74">
        <f ca="1">SUMIF(C90:O102,"*Pos*",C91:O91)</f>
        <v>9.620000000000001</v>
      </c>
      <c r="R91" s="75">
        <f t="shared" ref="R91:R102" si="16">SUM(C91:O91)</f>
        <v>15.620000000000001</v>
      </c>
      <c r="S91" s="76"/>
      <c r="T91" s="77"/>
      <c r="U91" s="77"/>
      <c r="V91" s="78"/>
      <c r="W91" s="78"/>
      <c r="X91" s="79"/>
      <c r="Y91" s="80"/>
    </row>
    <row r="92" spans="1:25" ht="18" customHeight="1" x14ac:dyDescent="0.3">
      <c r="A92" s="24"/>
      <c r="B92" s="41" t="s">
        <v>31</v>
      </c>
      <c r="C92" s="81">
        <v>1</v>
      </c>
      <c r="D92" s="82">
        <v>1</v>
      </c>
      <c r="E92" s="82">
        <v>15</v>
      </c>
      <c r="F92" s="82">
        <v>16</v>
      </c>
      <c r="G92" s="82">
        <v>2</v>
      </c>
      <c r="H92" s="82"/>
      <c r="I92" s="82">
        <v>0</v>
      </c>
      <c r="J92" s="82">
        <v>0</v>
      </c>
      <c r="K92" s="82">
        <v>0</v>
      </c>
      <c r="L92" s="82">
        <v>0</v>
      </c>
      <c r="M92" s="82">
        <v>0</v>
      </c>
      <c r="N92" s="82">
        <v>0</v>
      </c>
      <c r="O92" s="82">
        <v>0</v>
      </c>
      <c r="P92" s="83">
        <f t="shared" ca="1" si="15"/>
        <v>31</v>
      </c>
      <c r="Q92" s="84">
        <f ca="1">SUMIF(C90:O102,"*Pos*",C92:O92)</f>
        <v>4</v>
      </c>
      <c r="R92" s="85">
        <f t="shared" si="16"/>
        <v>35</v>
      </c>
      <c r="S92" s="53"/>
      <c r="T92" s="86"/>
      <c r="U92" s="86"/>
      <c r="V92" s="24"/>
      <c r="W92" s="24"/>
      <c r="X92" s="87"/>
      <c r="Y92" s="88"/>
    </row>
    <row r="93" spans="1:25" ht="18" customHeight="1" x14ac:dyDescent="0.3">
      <c r="A93" s="24"/>
      <c r="B93" s="42" t="s">
        <v>32</v>
      </c>
      <c r="C93" s="89">
        <f>C92</f>
        <v>1</v>
      </c>
      <c r="D93" s="90">
        <f t="shared" ref="D93:O96" si="17">D92</f>
        <v>1</v>
      </c>
      <c r="E93" s="90">
        <f t="shared" si="17"/>
        <v>15</v>
      </c>
      <c r="F93" s="90">
        <f t="shared" si="17"/>
        <v>16</v>
      </c>
      <c r="G93" s="90">
        <f t="shared" si="17"/>
        <v>2</v>
      </c>
      <c r="H93" s="90">
        <f t="shared" si="17"/>
        <v>0</v>
      </c>
      <c r="I93" s="90">
        <f t="shared" si="17"/>
        <v>0</v>
      </c>
      <c r="J93" s="90">
        <f t="shared" si="17"/>
        <v>0</v>
      </c>
      <c r="K93" s="90">
        <f t="shared" si="17"/>
        <v>0</v>
      </c>
      <c r="L93" s="90">
        <f t="shared" si="17"/>
        <v>0</v>
      </c>
      <c r="M93" s="90">
        <f t="shared" si="17"/>
        <v>0</v>
      </c>
      <c r="N93" s="90">
        <f t="shared" si="17"/>
        <v>0</v>
      </c>
      <c r="O93" s="90">
        <f t="shared" si="17"/>
        <v>0</v>
      </c>
      <c r="P93" s="89">
        <f t="shared" ca="1" si="15"/>
        <v>31</v>
      </c>
      <c r="Q93" s="91">
        <f ca="1">SUMIF(C90:O102,"*Pos*",C93:O93)</f>
        <v>4</v>
      </c>
      <c r="R93" s="92">
        <f t="shared" si="16"/>
        <v>35</v>
      </c>
      <c r="S93" s="53"/>
      <c r="T93" s="86"/>
      <c r="U93" s="86"/>
      <c r="V93" s="24"/>
      <c r="W93" s="24"/>
      <c r="X93" s="87"/>
      <c r="Y93" s="88"/>
    </row>
    <row r="94" spans="1:25" ht="18" customHeight="1" x14ac:dyDescent="0.3">
      <c r="A94" s="24"/>
      <c r="B94" s="42" t="s">
        <v>33</v>
      </c>
      <c r="C94" s="89">
        <f t="shared" ref="C94:H96" si="18">C93</f>
        <v>1</v>
      </c>
      <c r="D94" s="90">
        <f t="shared" si="18"/>
        <v>1</v>
      </c>
      <c r="E94" s="90">
        <f t="shared" si="18"/>
        <v>15</v>
      </c>
      <c r="F94" s="90">
        <f t="shared" si="18"/>
        <v>16</v>
      </c>
      <c r="G94" s="90">
        <f t="shared" si="18"/>
        <v>2</v>
      </c>
      <c r="H94" s="90">
        <f t="shared" si="18"/>
        <v>0</v>
      </c>
      <c r="I94" s="90">
        <f t="shared" si="17"/>
        <v>0</v>
      </c>
      <c r="J94" s="90">
        <f t="shared" si="17"/>
        <v>0</v>
      </c>
      <c r="K94" s="90">
        <f t="shared" si="17"/>
        <v>0</v>
      </c>
      <c r="L94" s="90">
        <f t="shared" si="17"/>
        <v>0</v>
      </c>
      <c r="M94" s="90">
        <f t="shared" si="17"/>
        <v>0</v>
      </c>
      <c r="N94" s="90">
        <f t="shared" si="17"/>
        <v>0</v>
      </c>
      <c r="O94" s="90">
        <f t="shared" si="17"/>
        <v>0</v>
      </c>
      <c r="P94" s="89">
        <f t="shared" ca="1" si="15"/>
        <v>31</v>
      </c>
      <c r="Q94" s="91">
        <f ca="1">SUMIF(C90:O102,"*Pos*",C94:O94)</f>
        <v>4</v>
      </c>
      <c r="R94" s="92">
        <f t="shared" si="16"/>
        <v>35</v>
      </c>
      <c r="S94" s="53"/>
      <c r="T94" s="86"/>
      <c r="U94" s="86"/>
      <c r="V94" s="24"/>
      <c r="W94" s="24"/>
      <c r="X94" s="87"/>
      <c r="Y94" s="88"/>
    </row>
    <row r="95" spans="1:25" ht="18" customHeight="1" x14ac:dyDescent="0.3">
      <c r="A95" s="24"/>
      <c r="B95" s="42" t="s">
        <v>34</v>
      </c>
      <c r="C95" s="89">
        <f t="shared" si="18"/>
        <v>1</v>
      </c>
      <c r="D95" s="90">
        <f t="shared" si="18"/>
        <v>1</v>
      </c>
      <c r="E95" s="90">
        <f t="shared" si="18"/>
        <v>15</v>
      </c>
      <c r="F95" s="90">
        <f t="shared" si="18"/>
        <v>16</v>
      </c>
      <c r="G95" s="90">
        <f t="shared" si="18"/>
        <v>2</v>
      </c>
      <c r="H95" s="90">
        <f t="shared" si="18"/>
        <v>0</v>
      </c>
      <c r="I95" s="90">
        <f t="shared" si="17"/>
        <v>0</v>
      </c>
      <c r="J95" s="90">
        <f t="shared" si="17"/>
        <v>0</v>
      </c>
      <c r="K95" s="90">
        <f t="shared" si="17"/>
        <v>0</v>
      </c>
      <c r="L95" s="90">
        <f t="shared" si="17"/>
        <v>0</v>
      </c>
      <c r="M95" s="90">
        <f t="shared" si="17"/>
        <v>0</v>
      </c>
      <c r="N95" s="90">
        <f t="shared" si="17"/>
        <v>0</v>
      </c>
      <c r="O95" s="90">
        <f t="shared" si="17"/>
        <v>0</v>
      </c>
      <c r="P95" s="89">
        <f t="shared" ca="1" si="15"/>
        <v>31</v>
      </c>
      <c r="Q95" s="91">
        <f ca="1">SUMIF(C90:O102,"*Pos*",C95:O95)</f>
        <v>4</v>
      </c>
      <c r="R95" s="92">
        <f t="shared" si="16"/>
        <v>35</v>
      </c>
      <c r="S95" s="53"/>
      <c r="T95" s="86"/>
      <c r="U95" s="43" t="s">
        <v>43</v>
      </c>
      <c r="V95" s="44"/>
      <c r="W95" s="93"/>
      <c r="X95" s="87"/>
      <c r="Y95" s="94" t="s">
        <v>64</v>
      </c>
    </row>
    <row r="96" spans="1:25" ht="18" customHeight="1" x14ac:dyDescent="0.3">
      <c r="A96" s="25"/>
      <c r="B96" s="42" t="s">
        <v>35</v>
      </c>
      <c r="C96" s="89">
        <f t="shared" si="18"/>
        <v>1</v>
      </c>
      <c r="D96" s="90">
        <f t="shared" si="18"/>
        <v>1</v>
      </c>
      <c r="E96" s="90">
        <f t="shared" si="18"/>
        <v>15</v>
      </c>
      <c r="F96" s="90">
        <f t="shared" si="18"/>
        <v>16</v>
      </c>
      <c r="G96" s="90">
        <f t="shared" si="18"/>
        <v>2</v>
      </c>
      <c r="H96" s="90">
        <f t="shared" si="18"/>
        <v>0</v>
      </c>
      <c r="I96" s="90">
        <f t="shared" si="17"/>
        <v>0</v>
      </c>
      <c r="J96" s="90">
        <f t="shared" si="17"/>
        <v>0</v>
      </c>
      <c r="K96" s="90">
        <f t="shared" si="17"/>
        <v>0</v>
      </c>
      <c r="L96" s="90">
        <f t="shared" si="17"/>
        <v>0</v>
      </c>
      <c r="M96" s="90">
        <f t="shared" si="17"/>
        <v>0</v>
      </c>
      <c r="N96" s="90">
        <f t="shared" si="17"/>
        <v>0</v>
      </c>
      <c r="O96" s="90">
        <f t="shared" si="17"/>
        <v>0</v>
      </c>
      <c r="P96" s="89">
        <f t="shared" ca="1" si="15"/>
        <v>31</v>
      </c>
      <c r="Q96" s="91">
        <f ca="1">SUMIF(C90:O102,"*Pos*",C96:O96)</f>
        <v>4</v>
      </c>
      <c r="R96" s="92">
        <f t="shared" si="16"/>
        <v>35</v>
      </c>
      <c r="S96" s="53"/>
      <c r="T96" s="86"/>
      <c r="U96" s="45" t="s">
        <v>36</v>
      </c>
      <c r="V96" s="95" t="e">
        <f>'233_245 (Mo-Fri)'!#REF!</f>
        <v>#REF!</v>
      </c>
      <c r="W96" s="96"/>
      <c r="X96" s="97" t="e">
        <f ca="1">V96-P96</f>
        <v>#REF!</v>
      </c>
      <c r="Y96" s="98" t="e">
        <f>'233_245 (Mo-Fri)'!#REF!</f>
        <v>#REF!</v>
      </c>
    </row>
    <row r="97" spans="1:25" ht="18" customHeight="1" x14ac:dyDescent="0.3">
      <c r="A97" s="25"/>
      <c r="B97" s="42" t="s">
        <v>37</v>
      </c>
      <c r="C97" s="99">
        <v>0</v>
      </c>
      <c r="D97" s="100">
        <v>0</v>
      </c>
      <c r="E97" s="100">
        <v>0</v>
      </c>
      <c r="F97" s="100">
        <v>0</v>
      </c>
      <c r="G97" s="100">
        <v>0</v>
      </c>
      <c r="H97" s="100">
        <v>0</v>
      </c>
      <c r="I97" s="100">
        <v>0</v>
      </c>
      <c r="J97" s="100">
        <v>0</v>
      </c>
      <c r="K97" s="100">
        <v>0</v>
      </c>
      <c r="L97" s="100">
        <v>0</v>
      </c>
      <c r="M97" s="100">
        <v>0</v>
      </c>
      <c r="N97" s="100">
        <v>0</v>
      </c>
      <c r="O97" s="100">
        <v>0</v>
      </c>
      <c r="P97" s="89">
        <f t="shared" ca="1" si="15"/>
        <v>0</v>
      </c>
      <c r="Q97" s="91">
        <f ca="1">SUMIF(C90:O102,"*Pos*",C97:O97)</f>
        <v>0</v>
      </c>
      <c r="R97" s="92">
        <f t="shared" si="16"/>
        <v>0</v>
      </c>
      <c r="S97" s="53"/>
      <c r="T97" s="86"/>
      <c r="U97" s="45" t="s">
        <v>38</v>
      </c>
      <c r="V97" s="95">
        <v>0</v>
      </c>
      <c r="W97" s="96"/>
      <c r="X97" s="97">
        <f ca="1">V97-P97</f>
        <v>0</v>
      </c>
      <c r="Y97" s="98">
        <v>0</v>
      </c>
    </row>
    <row r="98" spans="1:25" ht="18" customHeight="1" x14ac:dyDescent="0.3">
      <c r="A98" s="25"/>
      <c r="B98" s="42" t="s">
        <v>39</v>
      </c>
      <c r="C98" s="99">
        <f t="shared" ref="C98:O99" si="19">C97</f>
        <v>0</v>
      </c>
      <c r="D98" s="100">
        <f t="shared" si="19"/>
        <v>0</v>
      </c>
      <c r="E98" s="100">
        <f t="shared" si="19"/>
        <v>0</v>
      </c>
      <c r="F98" s="100">
        <f t="shared" si="19"/>
        <v>0</v>
      </c>
      <c r="G98" s="100">
        <f t="shared" si="19"/>
        <v>0</v>
      </c>
      <c r="H98" s="100">
        <f>H97</f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>
        <v>0</v>
      </c>
      <c r="O98" s="100">
        <v>0</v>
      </c>
      <c r="P98" s="89">
        <f t="shared" ca="1" si="15"/>
        <v>0</v>
      </c>
      <c r="Q98" s="91">
        <f ca="1">SUMIF(C90:O102,"*Pos*",C98:O98)</f>
        <v>0</v>
      </c>
      <c r="R98" s="92">
        <f t="shared" si="16"/>
        <v>0</v>
      </c>
      <c r="S98" s="53"/>
      <c r="T98" s="86"/>
      <c r="U98" s="45" t="s">
        <v>40</v>
      </c>
      <c r="V98" s="95">
        <f>V97</f>
        <v>0</v>
      </c>
      <c r="W98" s="96"/>
      <c r="X98" s="97">
        <f ca="1">V98-P98</f>
        <v>0</v>
      </c>
      <c r="Y98" s="98">
        <f>Y97</f>
        <v>0</v>
      </c>
    </row>
    <row r="99" spans="1:25" ht="18" customHeight="1" x14ac:dyDescent="0.3">
      <c r="A99" s="25"/>
      <c r="B99" s="46" t="s">
        <v>41</v>
      </c>
      <c r="C99" s="101">
        <f t="shared" si="19"/>
        <v>0</v>
      </c>
      <c r="D99" s="102">
        <f t="shared" si="19"/>
        <v>0</v>
      </c>
      <c r="E99" s="102">
        <f t="shared" si="19"/>
        <v>0</v>
      </c>
      <c r="F99" s="102">
        <f t="shared" si="19"/>
        <v>0</v>
      </c>
      <c r="G99" s="102">
        <f t="shared" si="19"/>
        <v>0</v>
      </c>
      <c r="H99" s="102">
        <f t="shared" si="19"/>
        <v>0</v>
      </c>
      <c r="I99" s="102">
        <f t="shared" si="19"/>
        <v>0</v>
      </c>
      <c r="J99" s="102">
        <f t="shared" si="19"/>
        <v>0</v>
      </c>
      <c r="K99" s="102">
        <f t="shared" si="19"/>
        <v>0</v>
      </c>
      <c r="L99" s="102">
        <f t="shared" si="19"/>
        <v>0</v>
      </c>
      <c r="M99" s="102">
        <f t="shared" si="19"/>
        <v>0</v>
      </c>
      <c r="N99" s="102">
        <f t="shared" si="19"/>
        <v>0</v>
      </c>
      <c r="O99" s="102">
        <f t="shared" si="19"/>
        <v>0</v>
      </c>
      <c r="P99" s="101">
        <f t="shared" ca="1" si="15"/>
        <v>0</v>
      </c>
      <c r="Q99" s="103">
        <f ca="1">SUMIF(C90:O102,"*Pos*",C99:O99)</f>
        <v>0</v>
      </c>
      <c r="R99" s="104">
        <f t="shared" si="16"/>
        <v>0</v>
      </c>
      <c r="S99" s="53"/>
      <c r="T99" s="86"/>
      <c r="U99" s="47" t="s">
        <v>65</v>
      </c>
      <c r="V99" s="105" t="s">
        <v>66</v>
      </c>
      <c r="W99" s="105" t="s">
        <v>67</v>
      </c>
      <c r="X99" s="106" t="s">
        <v>54</v>
      </c>
      <c r="Y99" s="107"/>
    </row>
    <row r="100" spans="1:25" ht="18" customHeight="1" x14ac:dyDescent="0.3">
      <c r="A100" s="25"/>
      <c r="B100" s="48" t="str">
        <f>B90&amp;"KMS WKD"</f>
        <v>233KMS WKD</v>
      </c>
      <c r="C100" s="49">
        <f t="shared" ref="C100:O100" si="20">C91*C92</f>
        <v>2.29</v>
      </c>
      <c r="D100" s="49">
        <f t="shared" si="20"/>
        <v>4.7</v>
      </c>
      <c r="E100" s="49">
        <f t="shared" si="20"/>
        <v>40.800000000000004</v>
      </c>
      <c r="F100" s="49">
        <f t="shared" si="20"/>
        <v>52.48</v>
      </c>
      <c r="G100" s="49">
        <f t="shared" si="20"/>
        <v>5.26</v>
      </c>
      <c r="H100" s="49">
        <f t="shared" si="20"/>
        <v>0</v>
      </c>
      <c r="I100" s="49">
        <f t="shared" si="20"/>
        <v>0</v>
      </c>
      <c r="J100" s="49">
        <f t="shared" si="20"/>
        <v>0</v>
      </c>
      <c r="K100" s="49">
        <f t="shared" si="20"/>
        <v>0</v>
      </c>
      <c r="L100" s="49">
        <f t="shared" si="20"/>
        <v>0</v>
      </c>
      <c r="M100" s="49">
        <f t="shared" si="20"/>
        <v>0</v>
      </c>
      <c r="N100" s="49">
        <f t="shared" si="20"/>
        <v>0</v>
      </c>
      <c r="O100" s="49">
        <f t="shared" si="20"/>
        <v>0</v>
      </c>
      <c r="P100" s="50">
        <f t="shared" ca="1" si="15"/>
        <v>93.280000000000015</v>
      </c>
      <c r="Q100" s="51">
        <f ca="1">SUMIF(C90:O102,"*Pos*",C100:O100)</f>
        <v>12.25</v>
      </c>
      <c r="R100" s="52">
        <f t="shared" si="16"/>
        <v>105.53000000000002</v>
      </c>
      <c r="S100" s="53"/>
      <c r="T100" s="45"/>
      <c r="U100" s="45" t="s">
        <v>36</v>
      </c>
      <c r="V100" s="54" t="e">
        <f>'233_245 (Mo-Fri)'!#REF!</f>
        <v>#REF!</v>
      </c>
      <c r="W100" s="54" t="e">
        <f>'233_245 (Mo-Fri)'!#REF!</f>
        <v>#REF!</v>
      </c>
      <c r="X100" s="55" t="e">
        <f>V100+W100</f>
        <v>#REF!</v>
      </c>
      <c r="Y100" s="56"/>
    </row>
    <row r="101" spans="1:25" ht="18" customHeight="1" x14ac:dyDescent="0.3">
      <c r="A101" s="25"/>
      <c r="B101" s="48" t="str">
        <f>B90&amp;"KMS SAT"</f>
        <v>233KMS SAT</v>
      </c>
      <c r="C101" s="49">
        <f t="shared" ref="C101:O101" si="21">C91*C97</f>
        <v>0</v>
      </c>
      <c r="D101" s="49">
        <f t="shared" si="21"/>
        <v>0</v>
      </c>
      <c r="E101" s="49">
        <f t="shared" si="21"/>
        <v>0</v>
      </c>
      <c r="F101" s="49">
        <f t="shared" si="21"/>
        <v>0</v>
      </c>
      <c r="G101" s="49">
        <f t="shared" si="21"/>
        <v>0</v>
      </c>
      <c r="H101" s="49">
        <f t="shared" si="21"/>
        <v>0</v>
      </c>
      <c r="I101" s="49">
        <f t="shared" si="21"/>
        <v>0</v>
      </c>
      <c r="J101" s="49">
        <f t="shared" si="21"/>
        <v>0</v>
      </c>
      <c r="K101" s="49">
        <f t="shared" si="21"/>
        <v>0</v>
      </c>
      <c r="L101" s="49">
        <f t="shared" si="21"/>
        <v>0</v>
      </c>
      <c r="M101" s="49">
        <f t="shared" si="21"/>
        <v>0</v>
      </c>
      <c r="N101" s="49">
        <f t="shared" si="21"/>
        <v>0</v>
      </c>
      <c r="O101" s="49">
        <f t="shared" si="21"/>
        <v>0</v>
      </c>
      <c r="P101" s="50">
        <f t="shared" ca="1" si="15"/>
        <v>0</v>
      </c>
      <c r="Q101" s="51">
        <f ca="1">SUMIF(C90:O102,"*Pos*",C101:O101)</f>
        <v>0</v>
      </c>
      <c r="R101" s="52">
        <f t="shared" si="16"/>
        <v>0</v>
      </c>
      <c r="S101" s="53"/>
      <c r="T101" s="45"/>
      <c r="U101" s="45" t="s">
        <v>38</v>
      </c>
      <c r="V101" s="54">
        <v>0</v>
      </c>
      <c r="W101" s="54">
        <v>0</v>
      </c>
      <c r="X101" s="55">
        <f t="shared" ref="X101:X102" si="22">V101+W101</f>
        <v>0</v>
      </c>
      <c r="Y101" s="57"/>
    </row>
    <row r="102" spans="1:25" ht="18" customHeight="1" x14ac:dyDescent="0.3">
      <c r="A102" s="25"/>
      <c r="B102" s="46" t="str">
        <f>B90&amp;"KMS SUN/PH"</f>
        <v>233KMS SUN/PH</v>
      </c>
      <c r="C102" s="58">
        <f t="shared" ref="C102:O102" si="23">C91*C98</f>
        <v>0</v>
      </c>
      <c r="D102" s="58">
        <f t="shared" si="23"/>
        <v>0</v>
      </c>
      <c r="E102" s="58">
        <f t="shared" si="23"/>
        <v>0</v>
      </c>
      <c r="F102" s="58">
        <f t="shared" si="23"/>
        <v>0</v>
      </c>
      <c r="G102" s="58">
        <f t="shared" si="23"/>
        <v>0</v>
      </c>
      <c r="H102" s="58">
        <f t="shared" si="23"/>
        <v>0</v>
      </c>
      <c r="I102" s="58">
        <f t="shared" si="23"/>
        <v>0</v>
      </c>
      <c r="J102" s="58">
        <f t="shared" si="23"/>
        <v>0</v>
      </c>
      <c r="K102" s="58">
        <f t="shared" si="23"/>
        <v>0</v>
      </c>
      <c r="L102" s="58">
        <f t="shared" si="23"/>
        <v>0</v>
      </c>
      <c r="M102" s="58">
        <f t="shared" si="23"/>
        <v>0</v>
      </c>
      <c r="N102" s="58">
        <f t="shared" si="23"/>
        <v>0</v>
      </c>
      <c r="O102" s="58">
        <f t="shared" si="23"/>
        <v>0</v>
      </c>
      <c r="P102" s="108">
        <f t="shared" ca="1" si="15"/>
        <v>0</v>
      </c>
      <c r="Q102" s="109">
        <f ca="1">SUMIF(C90:O102,"*Pos*",C102:O102)</f>
        <v>0</v>
      </c>
      <c r="R102" s="110">
        <f t="shared" si="16"/>
        <v>0</v>
      </c>
      <c r="S102" s="111"/>
      <c r="T102" s="112"/>
      <c r="U102" s="59" t="s">
        <v>40</v>
      </c>
      <c r="V102" s="60">
        <f t="shared" ref="V102:W102" si="24">V101</f>
        <v>0</v>
      </c>
      <c r="W102" s="60">
        <f t="shared" si="24"/>
        <v>0</v>
      </c>
      <c r="X102" s="61">
        <f t="shared" si="22"/>
        <v>0</v>
      </c>
      <c r="Y102" s="62"/>
    </row>
    <row r="103" spans="1:25" ht="18" customHeight="1" x14ac:dyDescent="0.3">
      <c r="A103" s="16"/>
      <c r="B103" s="16"/>
      <c r="C103" s="16"/>
      <c r="D103" s="16"/>
      <c r="E103" s="16"/>
      <c r="F103" s="16"/>
      <c r="G103" s="16"/>
      <c r="H103" s="16"/>
      <c r="I103" s="23"/>
      <c r="J103" s="23"/>
      <c r="K103" s="23"/>
      <c r="L103" s="23"/>
      <c r="M103" s="23"/>
      <c r="N103" s="23"/>
      <c r="O103" s="23"/>
      <c r="P103" s="24"/>
      <c r="Q103" s="25"/>
      <c r="R103" s="25"/>
      <c r="S103" s="16"/>
      <c r="T103" s="16"/>
      <c r="U103" s="16"/>
      <c r="V103" s="16"/>
      <c r="W103" s="16"/>
      <c r="X103" s="16"/>
      <c r="Y103" s="16"/>
    </row>
    <row r="104" spans="1:25" ht="51" customHeight="1" x14ac:dyDescent="0.3">
      <c r="A104" s="24"/>
      <c r="B104" s="29">
        <v>245</v>
      </c>
      <c r="C104" s="30" t="s">
        <v>26</v>
      </c>
      <c r="D104" s="31" t="s">
        <v>55</v>
      </c>
      <c r="E104" s="31" t="s">
        <v>56</v>
      </c>
      <c r="F104" s="31" t="s">
        <v>57</v>
      </c>
      <c r="G104" s="31" t="s">
        <v>27</v>
      </c>
      <c r="H104" s="31" t="s">
        <v>55</v>
      </c>
      <c r="I104" s="32" t="s">
        <v>58</v>
      </c>
      <c r="J104" s="32" t="s">
        <v>59</v>
      </c>
      <c r="K104" s="32"/>
      <c r="L104" s="32"/>
      <c r="M104" s="32"/>
      <c r="N104" s="32"/>
      <c r="O104" s="32"/>
      <c r="P104" s="33" t="s">
        <v>28</v>
      </c>
      <c r="Q104" s="34" t="s">
        <v>29</v>
      </c>
      <c r="R104" s="35" t="s">
        <v>30</v>
      </c>
      <c r="S104" s="36" t="s">
        <v>6</v>
      </c>
      <c r="T104" s="37" t="e">
        <f>SUM(R114:R116)-SUM(X114:X116)</f>
        <v>#REF!</v>
      </c>
      <c r="U104" s="38"/>
      <c r="V104" s="39"/>
      <c r="W104" s="39"/>
      <c r="X104" s="39"/>
      <c r="Y104" s="40"/>
    </row>
    <row r="105" spans="1:25" ht="18" customHeight="1" x14ac:dyDescent="0.3">
      <c r="A105" s="24"/>
      <c r="B105" s="29" t="s">
        <v>42</v>
      </c>
      <c r="C105" s="70">
        <v>2.29</v>
      </c>
      <c r="D105" s="71">
        <v>4.7</v>
      </c>
      <c r="E105" s="71">
        <v>2.72</v>
      </c>
      <c r="F105" s="71">
        <v>3.28</v>
      </c>
      <c r="G105" s="71">
        <v>2.63</v>
      </c>
      <c r="H105" s="71">
        <v>4.7</v>
      </c>
      <c r="I105" s="72">
        <v>3.7</v>
      </c>
      <c r="J105" s="72">
        <v>4.26</v>
      </c>
      <c r="K105" s="72"/>
      <c r="L105" s="72"/>
      <c r="M105" s="72"/>
      <c r="N105" s="72"/>
      <c r="O105" s="72"/>
      <c r="P105" s="73">
        <f t="shared" ref="P105:P116" ca="1" si="25">R105-Q105</f>
        <v>13.96</v>
      </c>
      <c r="Q105" s="74">
        <f t="shared" ref="Q105:Q116" ca="1" si="26">SUMIF($C$104:$O$116,"*Pos*",C105:O105)</f>
        <v>14.32</v>
      </c>
      <c r="R105" s="75">
        <f t="shared" ref="R105:R116" si="27">SUM(C105:O105)</f>
        <v>28.28</v>
      </c>
      <c r="S105" s="76"/>
      <c r="T105" s="77"/>
      <c r="U105" s="77"/>
      <c r="V105" s="78"/>
      <c r="W105" s="78"/>
      <c r="X105" s="79"/>
      <c r="Y105" s="80"/>
    </row>
    <row r="106" spans="1:25" ht="18" customHeight="1" x14ac:dyDescent="0.3">
      <c r="A106" s="24"/>
      <c r="B106" s="41" t="s">
        <v>31</v>
      </c>
      <c r="C106" s="81">
        <v>2</v>
      </c>
      <c r="D106" s="82">
        <v>0</v>
      </c>
      <c r="E106" s="82">
        <v>0</v>
      </c>
      <c r="F106" s="82"/>
      <c r="G106" s="82">
        <v>4</v>
      </c>
      <c r="H106" s="82">
        <v>2</v>
      </c>
      <c r="I106" s="82">
        <v>36</v>
      </c>
      <c r="J106" s="82">
        <v>38</v>
      </c>
      <c r="K106" s="82">
        <v>0</v>
      </c>
      <c r="L106" s="82">
        <v>0</v>
      </c>
      <c r="M106" s="82">
        <v>0</v>
      </c>
      <c r="N106" s="82">
        <v>0</v>
      </c>
      <c r="O106" s="82">
        <v>0</v>
      </c>
      <c r="P106" s="83">
        <f t="shared" ca="1" si="25"/>
        <v>74</v>
      </c>
      <c r="Q106" s="84">
        <f t="shared" ca="1" si="26"/>
        <v>8</v>
      </c>
      <c r="R106" s="85">
        <f t="shared" si="27"/>
        <v>82</v>
      </c>
      <c r="S106" s="53"/>
      <c r="T106" s="86"/>
      <c r="U106" s="86"/>
      <c r="V106" s="24"/>
      <c r="W106" s="24"/>
      <c r="X106" s="87"/>
      <c r="Y106" s="88"/>
    </row>
    <row r="107" spans="1:25" ht="18" customHeight="1" x14ac:dyDescent="0.3">
      <c r="A107" s="24"/>
      <c r="B107" s="42" t="s">
        <v>32</v>
      </c>
      <c r="C107" s="89">
        <f>C106</f>
        <v>2</v>
      </c>
      <c r="D107" s="90">
        <f t="shared" ref="D107:O110" si="28">D106</f>
        <v>0</v>
      </c>
      <c r="E107" s="90">
        <f t="shared" si="28"/>
        <v>0</v>
      </c>
      <c r="F107" s="90">
        <f t="shared" si="28"/>
        <v>0</v>
      </c>
      <c r="G107" s="90">
        <f t="shared" si="28"/>
        <v>4</v>
      </c>
      <c r="H107" s="90">
        <f t="shared" si="28"/>
        <v>2</v>
      </c>
      <c r="I107" s="90">
        <f t="shared" si="28"/>
        <v>36</v>
      </c>
      <c r="J107" s="90">
        <f t="shared" si="28"/>
        <v>38</v>
      </c>
      <c r="K107" s="90">
        <f t="shared" si="28"/>
        <v>0</v>
      </c>
      <c r="L107" s="90">
        <f t="shared" si="28"/>
        <v>0</v>
      </c>
      <c r="M107" s="90">
        <f t="shared" si="28"/>
        <v>0</v>
      </c>
      <c r="N107" s="90">
        <f t="shared" si="28"/>
        <v>0</v>
      </c>
      <c r="O107" s="90">
        <f t="shared" si="28"/>
        <v>0</v>
      </c>
      <c r="P107" s="89">
        <f t="shared" ca="1" si="25"/>
        <v>74</v>
      </c>
      <c r="Q107" s="91">
        <f t="shared" ca="1" si="26"/>
        <v>8</v>
      </c>
      <c r="R107" s="92">
        <f t="shared" si="27"/>
        <v>82</v>
      </c>
      <c r="S107" s="53"/>
      <c r="T107" s="86"/>
      <c r="U107" s="86"/>
      <c r="V107" s="24"/>
      <c r="W107" s="24"/>
      <c r="X107" s="87"/>
      <c r="Y107" s="88"/>
    </row>
    <row r="108" spans="1:25" ht="18" customHeight="1" x14ac:dyDescent="0.3">
      <c r="A108" s="24"/>
      <c r="B108" s="42" t="s">
        <v>33</v>
      </c>
      <c r="C108" s="89">
        <f t="shared" ref="C108:C110" si="29">C107</f>
        <v>2</v>
      </c>
      <c r="D108" s="90">
        <f t="shared" si="28"/>
        <v>0</v>
      </c>
      <c r="E108" s="90">
        <f t="shared" si="28"/>
        <v>0</v>
      </c>
      <c r="F108" s="90">
        <f t="shared" si="28"/>
        <v>0</v>
      </c>
      <c r="G108" s="90">
        <f t="shared" si="28"/>
        <v>4</v>
      </c>
      <c r="H108" s="90">
        <f t="shared" si="28"/>
        <v>2</v>
      </c>
      <c r="I108" s="90">
        <f t="shared" si="28"/>
        <v>36</v>
      </c>
      <c r="J108" s="90">
        <f t="shared" si="28"/>
        <v>38</v>
      </c>
      <c r="K108" s="90">
        <f t="shared" si="28"/>
        <v>0</v>
      </c>
      <c r="L108" s="90">
        <f t="shared" si="28"/>
        <v>0</v>
      </c>
      <c r="M108" s="90">
        <f t="shared" si="28"/>
        <v>0</v>
      </c>
      <c r="N108" s="90">
        <f t="shared" si="28"/>
        <v>0</v>
      </c>
      <c r="O108" s="90">
        <f t="shared" si="28"/>
        <v>0</v>
      </c>
      <c r="P108" s="89">
        <f t="shared" ca="1" si="25"/>
        <v>74</v>
      </c>
      <c r="Q108" s="91">
        <f t="shared" ca="1" si="26"/>
        <v>8</v>
      </c>
      <c r="R108" s="92">
        <f t="shared" si="27"/>
        <v>82</v>
      </c>
      <c r="S108" s="53"/>
      <c r="T108" s="86"/>
      <c r="U108" s="86"/>
      <c r="V108" s="24"/>
      <c r="W108" s="24"/>
      <c r="X108" s="87"/>
      <c r="Y108" s="88"/>
    </row>
    <row r="109" spans="1:25" ht="18" customHeight="1" x14ac:dyDescent="0.3">
      <c r="A109" s="24"/>
      <c r="B109" s="42" t="s">
        <v>34</v>
      </c>
      <c r="C109" s="89">
        <f t="shared" si="29"/>
        <v>2</v>
      </c>
      <c r="D109" s="90">
        <f t="shared" si="28"/>
        <v>0</v>
      </c>
      <c r="E109" s="90">
        <f t="shared" si="28"/>
        <v>0</v>
      </c>
      <c r="F109" s="90">
        <f t="shared" si="28"/>
        <v>0</v>
      </c>
      <c r="G109" s="90">
        <f t="shared" si="28"/>
        <v>4</v>
      </c>
      <c r="H109" s="90">
        <f t="shared" si="28"/>
        <v>2</v>
      </c>
      <c r="I109" s="90">
        <f t="shared" si="28"/>
        <v>36</v>
      </c>
      <c r="J109" s="90">
        <f t="shared" si="28"/>
        <v>38</v>
      </c>
      <c r="K109" s="90">
        <f t="shared" si="28"/>
        <v>0</v>
      </c>
      <c r="L109" s="90">
        <f t="shared" si="28"/>
        <v>0</v>
      </c>
      <c r="M109" s="90">
        <f t="shared" si="28"/>
        <v>0</v>
      </c>
      <c r="N109" s="90">
        <f t="shared" si="28"/>
        <v>0</v>
      </c>
      <c r="O109" s="90">
        <f t="shared" si="28"/>
        <v>0</v>
      </c>
      <c r="P109" s="89">
        <f t="shared" ca="1" si="25"/>
        <v>74</v>
      </c>
      <c r="Q109" s="91">
        <f t="shared" ca="1" si="26"/>
        <v>8</v>
      </c>
      <c r="R109" s="92">
        <f t="shared" si="27"/>
        <v>82</v>
      </c>
      <c r="S109" s="53"/>
      <c r="T109" s="86"/>
      <c r="U109" s="43" t="s">
        <v>43</v>
      </c>
      <c r="V109" s="44"/>
      <c r="W109" s="93"/>
      <c r="X109" s="87"/>
      <c r="Y109" s="94" t="s">
        <v>64</v>
      </c>
    </row>
    <row r="110" spans="1:25" ht="18" customHeight="1" x14ac:dyDescent="0.3">
      <c r="A110" s="25"/>
      <c r="B110" s="42" t="s">
        <v>35</v>
      </c>
      <c r="C110" s="89">
        <f t="shared" si="29"/>
        <v>2</v>
      </c>
      <c r="D110" s="90">
        <f t="shared" si="28"/>
        <v>0</v>
      </c>
      <c r="E110" s="90">
        <f t="shared" si="28"/>
        <v>0</v>
      </c>
      <c r="F110" s="90">
        <f t="shared" si="28"/>
        <v>0</v>
      </c>
      <c r="G110" s="90">
        <f t="shared" si="28"/>
        <v>4</v>
      </c>
      <c r="H110" s="90">
        <f t="shared" si="28"/>
        <v>2</v>
      </c>
      <c r="I110" s="90">
        <f t="shared" si="28"/>
        <v>36</v>
      </c>
      <c r="J110" s="90">
        <f t="shared" si="28"/>
        <v>38</v>
      </c>
      <c r="K110" s="90">
        <f t="shared" si="28"/>
        <v>0</v>
      </c>
      <c r="L110" s="90">
        <f t="shared" si="28"/>
        <v>0</v>
      </c>
      <c r="M110" s="90">
        <f t="shared" si="28"/>
        <v>0</v>
      </c>
      <c r="N110" s="90">
        <f t="shared" si="28"/>
        <v>0</v>
      </c>
      <c r="O110" s="90">
        <f t="shared" si="28"/>
        <v>0</v>
      </c>
      <c r="P110" s="89">
        <f t="shared" ca="1" si="25"/>
        <v>74</v>
      </c>
      <c r="Q110" s="91">
        <f t="shared" ca="1" si="26"/>
        <v>8</v>
      </c>
      <c r="R110" s="92">
        <f t="shared" si="27"/>
        <v>82</v>
      </c>
      <c r="S110" s="53"/>
      <c r="T110" s="86"/>
      <c r="U110" s="45" t="s">
        <v>36</v>
      </c>
      <c r="V110" s="95" t="e">
        <f>'233_245 (Mo-Fri)'!#REF!</f>
        <v>#REF!</v>
      </c>
      <c r="W110" s="96"/>
      <c r="X110" s="97" t="e">
        <f ca="1">V110-P110</f>
        <v>#REF!</v>
      </c>
      <c r="Y110" s="98" t="e">
        <f>'233_245 (Mo-Fri)'!#REF!</f>
        <v>#REF!</v>
      </c>
    </row>
    <row r="111" spans="1:25" ht="18" customHeight="1" x14ac:dyDescent="0.3">
      <c r="A111" s="25"/>
      <c r="B111" s="42" t="s">
        <v>37</v>
      </c>
      <c r="C111" s="99">
        <v>1</v>
      </c>
      <c r="D111" s="100">
        <v>1</v>
      </c>
      <c r="E111" s="100">
        <v>0</v>
      </c>
      <c r="F111" s="100">
        <v>0</v>
      </c>
      <c r="G111" s="100">
        <v>2</v>
      </c>
      <c r="H111" s="100">
        <v>0</v>
      </c>
      <c r="I111" s="100">
        <v>37</v>
      </c>
      <c r="J111" s="100">
        <v>38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89">
        <f t="shared" ca="1" si="25"/>
        <v>75</v>
      </c>
      <c r="Q111" s="91">
        <f t="shared" ca="1" si="26"/>
        <v>4</v>
      </c>
      <c r="R111" s="92">
        <f t="shared" si="27"/>
        <v>79</v>
      </c>
      <c r="S111" s="53"/>
      <c r="T111" s="86"/>
      <c r="U111" s="45" t="s">
        <v>38</v>
      </c>
      <c r="V111" s="95" t="e">
        <f>'233_245 (Mo-Fri)'!#REF!</f>
        <v>#REF!</v>
      </c>
      <c r="W111" s="96"/>
      <c r="X111" s="97" t="e">
        <f ca="1">V111-P111</f>
        <v>#REF!</v>
      </c>
      <c r="Y111" s="98" t="e">
        <f>'233_245 (Mo-Fri)'!#REF!</f>
        <v>#REF!</v>
      </c>
    </row>
    <row r="112" spans="1:25" ht="18" customHeight="1" x14ac:dyDescent="0.3">
      <c r="A112" s="25"/>
      <c r="B112" s="42" t="s">
        <v>39</v>
      </c>
      <c r="C112" s="99">
        <f>C111</f>
        <v>1</v>
      </c>
      <c r="D112" s="100">
        <f t="shared" ref="D112:J112" si="30">D111</f>
        <v>1</v>
      </c>
      <c r="E112" s="100">
        <f t="shared" si="30"/>
        <v>0</v>
      </c>
      <c r="F112" s="100">
        <f t="shared" si="30"/>
        <v>0</v>
      </c>
      <c r="G112" s="100">
        <f t="shared" si="30"/>
        <v>2</v>
      </c>
      <c r="H112" s="100">
        <f t="shared" si="30"/>
        <v>0</v>
      </c>
      <c r="I112" s="100">
        <f t="shared" si="30"/>
        <v>37</v>
      </c>
      <c r="J112" s="100">
        <f t="shared" si="30"/>
        <v>38</v>
      </c>
      <c r="K112" s="100">
        <v>0</v>
      </c>
      <c r="L112" s="100">
        <v>0</v>
      </c>
      <c r="M112" s="100">
        <v>0</v>
      </c>
      <c r="N112" s="100">
        <v>0</v>
      </c>
      <c r="O112" s="100">
        <v>0</v>
      </c>
      <c r="P112" s="89">
        <f t="shared" ca="1" si="25"/>
        <v>75</v>
      </c>
      <c r="Q112" s="91">
        <f t="shared" ca="1" si="26"/>
        <v>4</v>
      </c>
      <c r="R112" s="92">
        <f t="shared" si="27"/>
        <v>79</v>
      </c>
      <c r="S112" s="53"/>
      <c r="T112" s="86"/>
      <c r="U112" s="45" t="s">
        <v>40</v>
      </c>
      <c r="V112" s="95" t="e">
        <f>V111</f>
        <v>#REF!</v>
      </c>
      <c r="W112" s="96"/>
      <c r="X112" s="97" t="e">
        <f ca="1">V112-P112</f>
        <v>#REF!</v>
      </c>
      <c r="Y112" s="98" t="e">
        <f>Y111</f>
        <v>#REF!</v>
      </c>
    </row>
    <row r="113" spans="1:25" ht="18" customHeight="1" x14ac:dyDescent="0.3">
      <c r="A113" s="25"/>
      <c r="B113" s="46" t="s">
        <v>41</v>
      </c>
      <c r="C113" s="101">
        <f t="shared" ref="C113:E113" si="31">C112</f>
        <v>1</v>
      </c>
      <c r="D113" s="102">
        <f t="shared" si="31"/>
        <v>1</v>
      </c>
      <c r="E113" s="102">
        <f t="shared" si="31"/>
        <v>0</v>
      </c>
      <c r="F113" s="102">
        <f>F112</f>
        <v>0</v>
      </c>
      <c r="G113" s="102">
        <f t="shared" ref="G113:O113" si="32">G112</f>
        <v>2</v>
      </c>
      <c r="H113" s="102">
        <f t="shared" si="32"/>
        <v>0</v>
      </c>
      <c r="I113" s="102">
        <f t="shared" si="32"/>
        <v>37</v>
      </c>
      <c r="J113" s="102">
        <f t="shared" si="32"/>
        <v>38</v>
      </c>
      <c r="K113" s="102">
        <f t="shared" si="32"/>
        <v>0</v>
      </c>
      <c r="L113" s="102">
        <f t="shared" si="32"/>
        <v>0</v>
      </c>
      <c r="M113" s="102">
        <f t="shared" si="32"/>
        <v>0</v>
      </c>
      <c r="N113" s="102">
        <f t="shared" si="32"/>
        <v>0</v>
      </c>
      <c r="O113" s="102">
        <f t="shared" si="32"/>
        <v>0</v>
      </c>
      <c r="P113" s="101">
        <f t="shared" ca="1" si="25"/>
        <v>75</v>
      </c>
      <c r="Q113" s="103">
        <f t="shared" ca="1" si="26"/>
        <v>4</v>
      </c>
      <c r="R113" s="104">
        <f t="shared" si="27"/>
        <v>79</v>
      </c>
      <c r="S113" s="53"/>
      <c r="T113" s="86"/>
      <c r="U113" s="47" t="s">
        <v>65</v>
      </c>
      <c r="V113" s="105" t="s">
        <v>66</v>
      </c>
      <c r="W113" s="105" t="s">
        <v>67</v>
      </c>
      <c r="X113" s="106" t="s">
        <v>54</v>
      </c>
      <c r="Y113" s="107"/>
    </row>
    <row r="114" spans="1:25" ht="18" customHeight="1" x14ac:dyDescent="0.3">
      <c r="A114" s="25"/>
      <c r="B114" s="48" t="str">
        <f>B104&amp;"KMS WKD"</f>
        <v>245KMS WKD</v>
      </c>
      <c r="C114" s="49">
        <f t="shared" ref="C114:O114" si="33">C$105*C110</f>
        <v>4.58</v>
      </c>
      <c r="D114" s="49">
        <f t="shared" si="33"/>
        <v>0</v>
      </c>
      <c r="E114" s="49">
        <f t="shared" si="33"/>
        <v>0</v>
      </c>
      <c r="F114" s="49">
        <f t="shared" si="33"/>
        <v>0</v>
      </c>
      <c r="G114" s="49">
        <f t="shared" si="33"/>
        <v>10.52</v>
      </c>
      <c r="H114" s="49">
        <f t="shared" si="33"/>
        <v>9.4</v>
      </c>
      <c r="I114" s="49">
        <f t="shared" si="33"/>
        <v>133.20000000000002</v>
      </c>
      <c r="J114" s="49">
        <f t="shared" si="33"/>
        <v>161.88</v>
      </c>
      <c r="K114" s="49">
        <f t="shared" si="33"/>
        <v>0</v>
      </c>
      <c r="L114" s="49">
        <f t="shared" si="33"/>
        <v>0</v>
      </c>
      <c r="M114" s="49">
        <f t="shared" si="33"/>
        <v>0</v>
      </c>
      <c r="N114" s="49">
        <f t="shared" si="33"/>
        <v>0</v>
      </c>
      <c r="O114" s="49">
        <f t="shared" si="33"/>
        <v>0</v>
      </c>
      <c r="P114" s="50">
        <f t="shared" ca="1" si="25"/>
        <v>295.08000000000004</v>
      </c>
      <c r="Q114" s="51">
        <f t="shared" ca="1" si="26"/>
        <v>24.5</v>
      </c>
      <c r="R114" s="52">
        <f t="shared" si="27"/>
        <v>319.58000000000004</v>
      </c>
      <c r="S114" s="53"/>
      <c r="T114" s="45"/>
      <c r="U114" s="45" t="s">
        <v>36</v>
      </c>
      <c r="V114" s="54" t="e">
        <f>'233_245 (Mo-Fri)'!#REF!</f>
        <v>#REF!</v>
      </c>
      <c r="W114" s="54" t="e">
        <f>'233_245 (Mo-Fri)'!#REF!</f>
        <v>#REF!</v>
      </c>
      <c r="X114" s="55" t="e">
        <f>V114+W114</f>
        <v>#REF!</v>
      </c>
      <c r="Y114" s="56"/>
    </row>
    <row r="115" spans="1:25" ht="18" customHeight="1" x14ac:dyDescent="0.3">
      <c r="A115" s="25"/>
      <c r="B115" s="48" t="str">
        <f>B104&amp;"KMS SAT"</f>
        <v>245KMS SAT</v>
      </c>
      <c r="C115" s="49">
        <f t="shared" ref="C115:O115" si="34">C$105*C111</f>
        <v>2.29</v>
      </c>
      <c r="D115" s="49">
        <f t="shared" si="34"/>
        <v>4.7</v>
      </c>
      <c r="E115" s="49">
        <f t="shared" si="34"/>
        <v>0</v>
      </c>
      <c r="F115" s="49">
        <f t="shared" si="34"/>
        <v>0</v>
      </c>
      <c r="G115" s="49">
        <f t="shared" si="34"/>
        <v>5.26</v>
      </c>
      <c r="H115" s="49">
        <f t="shared" si="34"/>
        <v>0</v>
      </c>
      <c r="I115" s="49">
        <f t="shared" si="34"/>
        <v>136.9</v>
      </c>
      <c r="J115" s="49">
        <f t="shared" si="34"/>
        <v>161.88</v>
      </c>
      <c r="K115" s="49">
        <f t="shared" si="34"/>
        <v>0</v>
      </c>
      <c r="L115" s="49">
        <f t="shared" si="34"/>
        <v>0</v>
      </c>
      <c r="M115" s="49">
        <f t="shared" si="34"/>
        <v>0</v>
      </c>
      <c r="N115" s="49">
        <f t="shared" si="34"/>
        <v>0</v>
      </c>
      <c r="O115" s="49">
        <f t="shared" si="34"/>
        <v>0</v>
      </c>
      <c r="P115" s="50">
        <f t="shared" ca="1" si="25"/>
        <v>298.77999999999997</v>
      </c>
      <c r="Q115" s="51">
        <f t="shared" ca="1" si="26"/>
        <v>12.25</v>
      </c>
      <c r="R115" s="52">
        <f t="shared" si="27"/>
        <v>311.02999999999997</v>
      </c>
      <c r="S115" s="53"/>
      <c r="T115" s="45"/>
      <c r="U115" s="45" t="s">
        <v>38</v>
      </c>
      <c r="V115" s="54" t="e">
        <f>'233_245 (Mo-Fri)'!#REF!</f>
        <v>#REF!</v>
      </c>
      <c r="W115" s="54" t="e">
        <f>'233_245 (Mo-Fri)'!#REF!</f>
        <v>#REF!</v>
      </c>
      <c r="X115" s="55" t="e">
        <f t="shared" ref="X115:X116" si="35">V115+W115</f>
        <v>#REF!</v>
      </c>
      <c r="Y115" s="57"/>
    </row>
    <row r="116" spans="1:25" ht="18" customHeight="1" x14ac:dyDescent="0.3">
      <c r="A116" s="25"/>
      <c r="B116" s="46" t="str">
        <f>B104&amp;"KMS SUN/PH"</f>
        <v>245KMS SUN/PH</v>
      </c>
      <c r="C116" s="58">
        <f t="shared" ref="C116:O116" si="36">C$105*C112</f>
        <v>2.29</v>
      </c>
      <c r="D116" s="58">
        <f t="shared" si="36"/>
        <v>4.7</v>
      </c>
      <c r="E116" s="58">
        <f t="shared" si="36"/>
        <v>0</v>
      </c>
      <c r="F116" s="58">
        <f t="shared" si="36"/>
        <v>0</v>
      </c>
      <c r="G116" s="58">
        <f t="shared" si="36"/>
        <v>5.26</v>
      </c>
      <c r="H116" s="58">
        <f t="shared" si="36"/>
        <v>0</v>
      </c>
      <c r="I116" s="58">
        <f t="shared" si="36"/>
        <v>136.9</v>
      </c>
      <c r="J116" s="58">
        <f t="shared" si="36"/>
        <v>161.88</v>
      </c>
      <c r="K116" s="58">
        <f t="shared" si="36"/>
        <v>0</v>
      </c>
      <c r="L116" s="58">
        <f t="shared" si="36"/>
        <v>0</v>
      </c>
      <c r="M116" s="58">
        <f t="shared" si="36"/>
        <v>0</v>
      </c>
      <c r="N116" s="58">
        <f t="shared" si="36"/>
        <v>0</v>
      </c>
      <c r="O116" s="58">
        <f t="shared" si="36"/>
        <v>0</v>
      </c>
      <c r="P116" s="108">
        <f t="shared" ca="1" si="25"/>
        <v>298.77999999999997</v>
      </c>
      <c r="Q116" s="109">
        <f t="shared" ca="1" si="26"/>
        <v>12.25</v>
      </c>
      <c r="R116" s="110">
        <f t="shared" si="27"/>
        <v>311.02999999999997</v>
      </c>
      <c r="S116" s="111"/>
      <c r="T116" s="112"/>
      <c r="U116" s="59" t="s">
        <v>40</v>
      </c>
      <c r="V116" s="60" t="e">
        <f t="shared" ref="V116:W116" si="37">V115</f>
        <v>#REF!</v>
      </c>
      <c r="W116" s="60" t="e">
        <f t="shared" si="37"/>
        <v>#REF!</v>
      </c>
      <c r="X116" s="61" t="e">
        <f t="shared" si="35"/>
        <v>#REF!</v>
      </c>
      <c r="Y116" s="62"/>
    </row>
    <row r="117" spans="1:25" ht="18" customHeight="1" x14ac:dyDescent="0.3">
      <c r="A117" s="16"/>
      <c r="B117" s="16"/>
      <c r="C117" s="16"/>
      <c r="D117" s="16"/>
      <c r="E117" s="16"/>
      <c r="F117" s="16"/>
      <c r="G117" s="16"/>
      <c r="H117" s="16"/>
      <c r="I117" s="23"/>
      <c r="J117" s="23"/>
      <c r="K117" s="23"/>
      <c r="L117" s="23"/>
      <c r="M117" s="23"/>
      <c r="N117" s="23"/>
      <c r="O117" s="23"/>
      <c r="P117" s="24"/>
      <c r="Q117" s="25"/>
      <c r="R117" s="25"/>
      <c r="S117" s="16"/>
      <c r="T117" s="16"/>
      <c r="U117" s="16"/>
      <c r="V117" s="16"/>
      <c r="W117" s="16"/>
      <c r="X117" s="16"/>
      <c r="Y117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CF982-8211-4AB6-9B11-134B0EE96CEC}">
  <dimension ref="A1:O65"/>
  <sheetViews>
    <sheetView topLeftCell="A66" zoomScale="75" zoomScaleNormal="75" workbookViewId="0">
      <selection activeCell="A66" sqref="A66:XFD117"/>
    </sheetView>
  </sheetViews>
  <sheetFormatPr defaultColWidth="9.109375" defaultRowHeight="14.4" x14ac:dyDescent="0.3"/>
  <cols>
    <col min="15" max="15" width="21.33203125" customWidth="1"/>
  </cols>
  <sheetData>
    <row r="1" spans="1:15" s="2" customFormat="1" x14ac:dyDescent="0.3">
      <c r="A1" s="5" t="s">
        <v>4</v>
      </c>
      <c r="B1" s="5" t="s">
        <v>6</v>
      </c>
      <c r="C1" s="5" t="s">
        <v>49</v>
      </c>
      <c r="D1" s="5" t="s">
        <v>50</v>
      </c>
      <c r="E1" s="3"/>
      <c r="F1" s="6">
        <v>4.7</v>
      </c>
      <c r="G1" s="6" t="s">
        <v>61</v>
      </c>
      <c r="H1" s="7">
        <v>4.7</v>
      </c>
      <c r="I1" s="7">
        <v>4.26</v>
      </c>
      <c r="J1" s="8"/>
      <c r="K1" s="9">
        <v>245</v>
      </c>
      <c r="L1" s="10"/>
      <c r="M1" s="3"/>
      <c r="N1" s="14">
        <v>580</v>
      </c>
      <c r="O1" s="2" t="s">
        <v>8</v>
      </c>
    </row>
    <row r="2" spans="1:15" s="2" customFormat="1" x14ac:dyDescent="0.3">
      <c r="A2" s="5" t="s">
        <v>4</v>
      </c>
      <c r="B2" s="5" t="s">
        <v>6</v>
      </c>
      <c r="C2" s="5" t="s">
        <v>49</v>
      </c>
      <c r="D2" s="5" t="s">
        <v>50</v>
      </c>
      <c r="E2" s="3"/>
      <c r="F2" s="6">
        <v>4.7</v>
      </c>
      <c r="G2" s="6" t="s">
        <v>61</v>
      </c>
      <c r="H2" s="7">
        <v>4.7</v>
      </c>
      <c r="I2" s="7">
        <v>3.28</v>
      </c>
      <c r="J2" s="8"/>
      <c r="K2" s="9">
        <v>233</v>
      </c>
      <c r="L2" s="10">
        <v>8.3333333333333592E-3</v>
      </c>
      <c r="M2" s="3"/>
      <c r="N2" s="14">
        <v>581</v>
      </c>
      <c r="O2" s="2" t="s">
        <v>8</v>
      </c>
    </row>
    <row r="3" spans="1:15" s="2" customFormat="1" x14ac:dyDescent="0.3">
      <c r="A3" s="5" t="s">
        <v>4</v>
      </c>
      <c r="B3" s="5" t="s">
        <v>6</v>
      </c>
      <c r="C3" s="5" t="s">
        <v>49</v>
      </c>
      <c r="D3" s="5" t="s">
        <v>50</v>
      </c>
      <c r="E3" s="3"/>
      <c r="F3" s="6">
        <v>4.7</v>
      </c>
      <c r="G3" s="6" t="s">
        <v>61</v>
      </c>
      <c r="H3" s="7">
        <v>4.7</v>
      </c>
      <c r="I3" s="7">
        <v>4.26</v>
      </c>
      <c r="J3" s="8"/>
      <c r="K3" s="9">
        <v>245</v>
      </c>
      <c r="L3" s="10">
        <v>8.333333333333276E-3</v>
      </c>
      <c r="M3" s="3"/>
      <c r="N3" s="14">
        <v>582</v>
      </c>
      <c r="O3" s="2" t="s">
        <v>8</v>
      </c>
    </row>
    <row r="4" spans="1:15" s="2" customFormat="1" x14ac:dyDescent="0.3">
      <c r="A4" s="5" t="s">
        <v>4</v>
      </c>
      <c r="B4" s="5" t="s">
        <v>6</v>
      </c>
      <c r="C4" s="5" t="s">
        <v>49</v>
      </c>
      <c r="D4" s="5" t="s">
        <v>50</v>
      </c>
      <c r="E4" s="3"/>
      <c r="F4" s="6" t="s">
        <v>61</v>
      </c>
      <c r="G4" s="6" t="s">
        <v>61</v>
      </c>
      <c r="H4" s="7">
        <v>0</v>
      </c>
      <c r="I4" s="7">
        <v>3.28</v>
      </c>
      <c r="J4" s="8"/>
      <c r="K4" s="9">
        <v>233</v>
      </c>
      <c r="L4" s="10">
        <v>8.333333333333387E-3</v>
      </c>
      <c r="M4" s="3"/>
      <c r="N4" s="14">
        <v>580</v>
      </c>
      <c r="O4" s="2" t="s">
        <v>8</v>
      </c>
    </row>
    <row r="5" spans="1:15" s="2" customFormat="1" x14ac:dyDescent="0.3">
      <c r="A5" s="5" t="s">
        <v>4</v>
      </c>
      <c r="B5" s="5" t="s">
        <v>6</v>
      </c>
      <c r="C5" s="5" t="s">
        <v>49</v>
      </c>
      <c r="D5" s="5" t="s">
        <v>50</v>
      </c>
      <c r="E5" s="3"/>
      <c r="F5" s="6" t="s">
        <v>61</v>
      </c>
      <c r="G5" s="6" t="s">
        <v>61</v>
      </c>
      <c r="H5" s="7">
        <v>0</v>
      </c>
      <c r="I5" s="7">
        <v>4.26</v>
      </c>
      <c r="J5" s="8"/>
      <c r="K5" s="9">
        <v>245</v>
      </c>
      <c r="L5" s="10">
        <v>8.3333333333333037E-3</v>
      </c>
      <c r="M5" s="3"/>
      <c r="N5" s="14">
        <v>581</v>
      </c>
      <c r="O5" s="2" t="s">
        <v>8</v>
      </c>
    </row>
    <row r="6" spans="1:15" s="2" customFormat="1" x14ac:dyDescent="0.3">
      <c r="A6" s="5" t="s">
        <v>4</v>
      </c>
      <c r="B6" s="5" t="s">
        <v>6</v>
      </c>
      <c r="C6" s="5" t="s">
        <v>49</v>
      </c>
      <c r="D6" s="5" t="s">
        <v>50</v>
      </c>
      <c r="E6" s="3"/>
      <c r="F6" s="6" t="s">
        <v>61</v>
      </c>
      <c r="G6" s="6" t="s">
        <v>61</v>
      </c>
      <c r="H6" s="7">
        <v>0</v>
      </c>
      <c r="I6" s="7">
        <v>3.28</v>
      </c>
      <c r="J6" s="8"/>
      <c r="K6" s="9">
        <v>233</v>
      </c>
      <c r="L6" s="10">
        <v>8.3333333333333592E-3</v>
      </c>
      <c r="M6" s="11"/>
      <c r="N6" s="14">
        <v>582</v>
      </c>
      <c r="O6" s="2" t="s">
        <v>8</v>
      </c>
    </row>
    <row r="7" spans="1:15" s="2" customFormat="1" x14ac:dyDescent="0.3">
      <c r="A7" s="5" t="s">
        <v>4</v>
      </c>
      <c r="B7" s="5" t="s">
        <v>6</v>
      </c>
      <c r="C7" s="5" t="s">
        <v>49</v>
      </c>
      <c r="D7" s="5" t="s">
        <v>50</v>
      </c>
      <c r="E7" s="3"/>
      <c r="F7" s="6" t="s">
        <v>61</v>
      </c>
      <c r="G7" s="6" t="s">
        <v>61</v>
      </c>
      <c r="H7" s="7">
        <v>0</v>
      </c>
      <c r="I7" s="7">
        <v>4.26</v>
      </c>
      <c r="J7" s="8"/>
      <c r="K7" s="9">
        <v>245</v>
      </c>
      <c r="L7" s="10">
        <v>8.3333333333333315E-3</v>
      </c>
      <c r="M7" s="3"/>
      <c r="N7" s="14">
        <v>580</v>
      </c>
      <c r="O7" s="2" t="s">
        <v>8</v>
      </c>
    </row>
    <row r="8" spans="1:15" s="2" customFormat="1" x14ac:dyDescent="0.3">
      <c r="A8" s="5" t="s">
        <v>4</v>
      </c>
      <c r="B8" s="5" t="s">
        <v>6</v>
      </c>
      <c r="C8" s="5" t="s">
        <v>49</v>
      </c>
      <c r="D8" s="5" t="s">
        <v>50</v>
      </c>
      <c r="E8" s="3"/>
      <c r="F8" s="6" t="s">
        <v>61</v>
      </c>
      <c r="G8" s="6" t="s">
        <v>61</v>
      </c>
      <c r="H8" s="7">
        <v>0</v>
      </c>
      <c r="I8" s="7">
        <v>3.28</v>
      </c>
      <c r="J8" s="8"/>
      <c r="K8" s="9">
        <v>233</v>
      </c>
      <c r="L8" s="10">
        <v>8.3333333333333592E-3</v>
      </c>
      <c r="M8" s="3"/>
      <c r="N8" s="14">
        <v>581</v>
      </c>
      <c r="O8" s="2" t="s">
        <v>8</v>
      </c>
    </row>
    <row r="9" spans="1:15" s="2" customFormat="1" x14ac:dyDescent="0.3">
      <c r="A9" s="5" t="s">
        <v>4</v>
      </c>
      <c r="B9" s="5" t="s">
        <v>6</v>
      </c>
      <c r="C9" s="5" t="s">
        <v>49</v>
      </c>
      <c r="D9" s="5" t="s">
        <v>50</v>
      </c>
      <c r="E9" s="3"/>
      <c r="F9" s="6" t="s">
        <v>61</v>
      </c>
      <c r="G9" s="6" t="s">
        <v>61</v>
      </c>
      <c r="H9" s="7">
        <v>0</v>
      </c>
      <c r="I9" s="7">
        <v>4.26</v>
      </c>
      <c r="J9" s="8"/>
      <c r="K9" s="9">
        <v>245</v>
      </c>
      <c r="L9" s="10">
        <v>8.3333333333333037E-3</v>
      </c>
      <c r="M9" s="12"/>
      <c r="N9" s="14">
        <v>582</v>
      </c>
      <c r="O9" s="2" t="s">
        <v>8</v>
      </c>
    </row>
    <row r="10" spans="1:15" s="2" customFormat="1" x14ac:dyDescent="0.3">
      <c r="A10" s="5" t="s">
        <v>4</v>
      </c>
      <c r="B10" s="5" t="s">
        <v>6</v>
      </c>
      <c r="C10" s="5" t="s">
        <v>49</v>
      </c>
      <c r="D10" s="5" t="s">
        <v>50</v>
      </c>
      <c r="E10" s="3"/>
      <c r="F10" s="6" t="s">
        <v>61</v>
      </c>
      <c r="G10" s="6" t="s">
        <v>61</v>
      </c>
      <c r="H10" s="7">
        <v>0</v>
      </c>
      <c r="I10" s="7">
        <v>3.28</v>
      </c>
      <c r="J10" s="8"/>
      <c r="K10" s="9">
        <v>233</v>
      </c>
      <c r="L10" s="10">
        <v>8.3333333333333037E-3</v>
      </c>
      <c r="M10" s="11"/>
      <c r="N10" s="14">
        <v>580</v>
      </c>
      <c r="O10" s="2" t="s">
        <v>8</v>
      </c>
    </row>
    <row r="11" spans="1:15" s="2" customFormat="1" x14ac:dyDescent="0.3">
      <c r="A11" s="5" t="s">
        <v>4</v>
      </c>
      <c r="B11" s="5" t="s">
        <v>6</v>
      </c>
      <c r="C11" s="5" t="s">
        <v>49</v>
      </c>
      <c r="D11" s="5" t="s">
        <v>50</v>
      </c>
      <c r="E11" s="3"/>
      <c r="F11" s="6" t="s">
        <v>61</v>
      </c>
      <c r="G11" s="6" t="s">
        <v>61</v>
      </c>
      <c r="H11" s="7">
        <v>0</v>
      </c>
      <c r="I11" s="7">
        <v>4.26</v>
      </c>
      <c r="J11" s="8"/>
      <c r="K11" s="9">
        <v>245</v>
      </c>
      <c r="L11" s="10">
        <v>8.3333333333333592E-3</v>
      </c>
      <c r="M11" s="13"/>
      <c r="N11" s="14">
        <v>581</v>
      </c>
      <c r="O11" s="2" t="s">
        <v>8</v>
      </c>
    </row>
    <row r="12" spans="1:15" s="2" customFormat="1" x14ac:dyDescent="0.3">
      <c r="A12" s="5" t="s">
        <v>4</v>
      </c>
      <c r="B12" s="5" t="s">
        <v>6</v>
      </c>
      <c r="C12" s="5" t="s">
        <v>49</v>
      </c>
      <c r="D12" s="5" t="s">
        <v>50</v>
      </c>
      <c r="E12" s="3"/>
      <c r="F12" s="6" t="s">
        <v>61</v>
      </c>
      <c r="G12" s="6" t="s">
        <v>61</v>
      </c>
      <c r="H12" s="7">
        <v>0</v>
      </c>
      <c r="I12" s="7">
        <v>3.28</v>
      </c>
      <c r="J12" s="8"/>
      <c r="K12" s="9">
        <v>233</v>
      </c>
      <c r="L12" s="10">
        <v>8.3333333333333592E-3</v>
      </c>
      <c r="M12" s="3"/>
      <c r="N12" s="14">
        <v>582</v>
      </c>
      <c r="O12" s="2" t="s">
        <v>8</v>
      </c>
    </row>
    <row r="13" spans="1:15" s="2" customFormat="1" x14ac:dyDescent="0.3">
      <c r="A13" s="5" t="s">
        <v>4</v>
      </c>
      <c r="B13" s="5" t="s">
        <v>6</v>
      </c>
      <c r="C13" s="5" t="s">
        <v>49</v>
      </c>
      <c r="D13" s="5" t="s">
        <v>50</v>
      </c>
      <c r="E13" s="3"/>
      <c r="F13" s="6" t="s">
        <v>61</v>
      </c>
      <c r="G13" s="6" t="s">
        <v>61</v>
      </c>
      <c r="H13" s="7">
        <v>0</v>
      </c>
      <c r="I13" s="7">
        <v>4.26</v>
      </c>
      <c r="J13" s="8"/>
      <c r="K13" s="9">
        <v>245</v>
      </c>
      <c r="L13" s="10">
        <v>8.3333333333333037E-3</v>
      </c>
      <c r="M13" s="3"/>
      <c r="N13" s="14">
        <v>580</v>
      </c>
      <c r="O13" s="2" t="s">
        <v>8</v>
      </c>
    </row>
    <row r="14" spans="1:15" s="2" customFormat="1" x14ac:dyDescent="0.3">
      <c r="A14" s="5" t="s">
        <v>4</v>
      </c>
      <c r="B14" s="5" t="s">
        <v>6</v>
      </c>
      <c r="C14" s="5" t="s">
        <v>49</v>
      </c>
      <c r="D14" s="5" t="s">
        <v>50</v>
      </c>
      <c r="E14" s="3"/>
      <c r="F14" s="6" t="s">
        <v>61</v>
      </c>
      <c r="G14" s="6" t="s">
        <v>61</v>
      </c>
      <c r="H14" s="7">
        <v>0</v>
      </c>
      <c r="I14" s="7">
        <v>3.28</v>
      </c>
      <c r="J14" s="8"/>
      <c r="K14" s="9">
        <v>233</v>
      </c>
      <c r="L14" s="10">
        <v>8.3333333333333592E-3</v>
      </c>
      <c r="M14" s="3"/>
      <c r="N14" s="14">
        <v>581</v>
      </c>
      <c r="O14" s="2" t="s">
        <v>8</v>
      </c>
    </row>
    <row r="15" spans="1:15" s="2" customFormat="1" x14ac:dyDescent="0.3">
      <c r="A15" s="5" t="s">
        <v>4</v>
      </c>
      <c r="B15" s="5" t="s">
        <v>6</v>
      </c>
      <c r="C15" s="5" t="s">
        <v>49</v>
      </c>
      <c r="D15" s="5" t="s">
        <v>50</v>
      </c>
      <c r="E15" s="3"/>
      <c r="F15" s="6" t="s">
        <v>61</v>
      </c>
      <c r="G15" s="6" t="s">
        <v>61</v>
      </c>
      <c r="H15" s="7">
        <v>0</v>
      </c>
      <c r="I15" s="7">
        <v>4.26</v>
      </c>
      <c r="J15" s="8"/>
      <c r="K15" s="9">
        <v>245</v>
      </c>
      <c r="L15" s="10">
        <v>8.3333333333333037E-3</v>
      </c>
      <c r="M15" s="3"/>
      <c r="N15" s="14">
        <v>582</v>
      </c>
      <c r="O15" s="2" t="s">
        <v>8</v>
      </c>
    </row>
    <row r="16" spans="1:15" s="2" customFormat="1" x14ac:dyDescent="0.3">
      <c r="A16" s="5" t="s">
        <v>4</v>
      </c>
      <c r="B16" s="5" t="s">
        <v>6</v>
      </c>
      <c r="C16" s="5" t="s">
        <v>49</v>
      </c>
      <c r="D16" s="5" t="s">
        <v>50</v>
      </c>
      <c r="E16" s="3"/>
      <c r="F16" s="6" t="s">
        <v>61</v>
      </c>
      <c r="G16" s="6">
        <v>2.63</v>
      </c>
      <c r="H16" s="7">
        <v>2.63</v>
      </c>
      <c r="I16" s="7">
        <v>3.28</v>
      </c>
      <c r="J16" s="8"/>
      <c r="K16" s="9">
        <v>233</v>
      </c>
      <c r="L16" s="10">
        <v>8.3333333333333592E-3</v>
      </c>
      <c r="M16" s="3"/>
      <c r="N16" s="14">
        <v>580</v>
      </c>
      <c r="O16" s="2" t="s">
        <v>8</v>
      </c>
    </row>
    <row r="17" spans="1:15" s="2" customFormat="1" x14ac:dyDescent="0.3">
      <c r="A17" s="5" t="s">
        <v>4</v>
      </c>
      <c r="B17" s="5" t="s">
        <v>6</v>
      </c>
      <c r="C17" s="5" t="s">
        <v>49</v>
      </c>
      <c r="D17" s="5" t="s">
        <v>50</v>
      </c>
      <c r="E17" s="3"/>
      <c r="F17" s="6" t="s">
        <v>61</v>
      </c>
      <c r="G17" s="6">
        <v>2.63</v>
      </c>
      <c r="H17" s="7">
        <v>2.63</v>
      </c>
      <c r="I17" s="7">
        <v>4.26</v>
      </c>
      <c r="J17" s="8"/>
      <c r="K17" s="9">
        <v>245</v>
      </c>
      <c r="L17" s="10">
        <v>8.3333333333333037E-3</v>
      </c>
      <c r="M17" s="3"/>
      <c r="N17" s="14">
        <v>581</v>
      </c>
      <c r="O17" s="2" t="s">
        <v>8</v>
      </c>
    </row>
    <row r="18" spans="1:15" s="2" customFormat="1" x14ac:dyDescent="0.3">
      <c r="A18" s="5" t="s">
        <v>4</v>
      </c>
      <c r="B18" s="5" t="s">
        <v>6</v>
      </c>
      <c r="C18" s="5" t="s">
        <v>49</v>
      </c>
      <c r="D18" s="5" t="s">
        <v>50</v>
      </c>
      <c r="E18" s="3"/>
      <c r="F18" s="6" t="s">
        <v>61</v>
      </c>
      <c r="G18" s="6" t="s">
        <v>61</v>
      </c>
      <c r="H18" s="7">
        <v>0</v>
      </c>
      <c r="I18" s="7">
        <v>4.26</v>
      </c>
      <c r="J18" s="8"/>
      <c r="K18" s="9">
        <v>245</v>
      </c>
      <c r="L18" s="10">
        <v>8.3333333333333592E-3</v>
      </c>
      <c r="M18" s="3"/>
      <c r="N18" s="14">
        <v>582</v>
      </c>
      <c r="O18" s="2" t="s">
        <v>8</v>
      </c>
    </row>
    <row r="19" spans="1:15" s="2" customFormat="1" x14ac:dyDescent="0.3">
      <c r="A19" s="5" t="s">
        <v>4</v>
      </c>
      <c r="B19" s="5" t="s">
        <v>6</v>
      </c>
      <c r="C19" s="5" t="s">
        <v>49</v>
      </c>
      <c r="D19" s="5" t="s">
        <v>50</v>
      </c>
      <c r="E19" s="3"/>
      <c r="F19" s="6" t="s">
        <v>61</v>
      </c>
      <c r="G19" s="6" t="s">
        <v>61</v>
      </c>
      <c r="H19" s="7">
        <v>0</v>
      </c>
      <c r="I19" s="7">
        <v>4.26</v>
      </c>
      <c r="J19" s="8"/>
      <c r="K19" s="9">
        <v>245</v>
      </c>
      <c r="L19" s="10">
        <v>1.8055555555555547E-2</v>
      </c>
      <c r="M19" s="3"/>
      <c r="N19" s="14">
        <v>582</v>
      </c>
      <c r="O19" s="2" t="s">
        <v>8</v>
      </c>
    </row>
    <row r="20" spans="1:15" s="2" customFormat="1" x14ac:dyDescent="0.3">
      <c r="A20" s="5" t="s">
        <v>4</v>
      </c>
      <c r="B20" s="5" t="s">
        <v>6</v>
      </c>
      <c r="C20" s="5" t="s">
        <v>49</v>
      </c>
      <c r="D20" s="5" t="s">
        <v>51</v>
      </c>
      <c r="E20" s="3"/>
      <c r="F20" s="6" t="s">
        <v>61</v>
      </c>
      <c r="G20" s="6" t="s">
        <v>61</v>
      </c>
      <c r="H20" s="7">
        <v>0</v>
      </c>
      <c r="I20" s="7">
        <v>4.26</v>
      </c>
      <c r="J20" s="8"/>
      <c r="K20" s="9">
        <v>245</v>
      </c>
      <c r="L20" s="10">
        <v>2.5694444444444464E-2</v>
      </c>
      <c r="M20" s="12"/>
      <c r="N20" s="14">
        <v>582</v>
      </c>
      <c r="O20" s="2" t="s">
        <v>8</v>
      </c>
    </row>
    <row r="21" spans="1:15" s="2" customFormat="1" x14ac:dyDescent="0.3">
      <c r="A21" s="5" t="s">
        <v>4</v>
      </c>
      <c r="B21" s="5" t="s">
        <v>6</v>
      </c>
      <c r="C21" s="5" t="s">
        <v>49</v>
      </c>
      <c r="D21" s="5" t="s">
        <v>51</v>
      </c>
      <c r="E21" s="3"/>
      <c r="F21" s="6" t="s">
        <v>61</v>
      </c>
      <c r="G21" s="6" t="s">
        <v>61</v>
      </c>
      <c r="H21" s="7">
        <v>0</v>
      </c>
      <c r="I21" s="7">
        <v>3.28</v>
      </c>
      <c r="J21" s="8"/>
      <c r="K21" s="9">
        <v>233</v>
      </c>
      <c r="L21" s="10">
        <v>7.6388888888888618E-3</v>
      </c>
      <c r="M21" s="12"/>
      <c r="N21" s="14">
        <v>580</v>
      </c>
      <c r="O21" s="2" t="s">
        <v>8</v>
      </c>
    </row>
    <row r="22" spans="1:15" s="2" customFormat="1" x14ac:dyDescent="0.3">
      <c r="A22" s="5" t="s">
        <v>4</v>
      </c>
      <c r="B22" s="5" t="s">
        <v>6</v>
      </c>
      <c r="C22" s="5" t="s">
        <v>49</v>
      </c>
      <c r="D22" s="5" t="s">
        <v>51</v>
      </c>
      <c r="E22" s="3"/>
      <c r="F22" s="6" t="s">
        <v>61</v>
      </c>
      <c r="G22" s="6" t="s">
        <v>61</v>
      </c>
      <c r="H22" s="7">
        <v>0</v>
      </c>
      <c r="I22" s="7">
        <v>4.26</v>
      </c>
      <c r="J22" s="8"/>
      <c r="K22" s="9">
        <v>245</v>
      </c>
      <c r="L22" s="10">
        <v>8.3333333333333037E-3</v>
      </c>
      <c r="M22" s="12"/>
      <c r="N22" s="14">
        <v>581</v>
      </c>
      <c r="O22" s="2" t="s">
        <v>8</v>
      </c>
    </row>
    <row r="23" spans="1:15" s="2" customFormat="1" x14ac:dyDescent="0.3">
      <c r="A23" s="5" t="s">
        <v>4</v>
      </c>
      <c r="B23" s="5" t="s">
        <v>6</v>
      </c>
      <c r="C23" s="5" t="s">
        <v>49</v>
      </c>
      <c r="D23" s="5" t="s">
        <v>51</v>
      </c>
      <c r="E23" s="3"/>
      <c r="F23" s="6" t="s">
        <v>61</v>
      </c>
      <c r="G23" s="6" t="s">
        <v>61</v>
      </c>
      <c r="H23" s="7">
        <v>0</v>
      </c>
      <c r="I23" s="7">
        <v>3.28</v>
      </c>
      <c r="J23" s="8"/>
      <c r="K23" s="9">
        <v>233</v>
      </c>
      <c r="L23" s="10">
        <v>8.3333333333333037E-3</v>
      </c>
      <c r="M23" s="12"/>
      <c r="N23" s="14">
        <v>582</v>
      </c>
      <c r="O23" s="2" t="s">
        <v>8</v>
      </c>
    </row>
    <row r="24" spans="1:15" s="2" customFormat="1" x14ac:dyDescent="0.3">
      <c r="A24" s="5" t="s">
        <v>4</v>
      </c>
      <c r="B24" s="5" t="s">
        <v>6</v>
      </c>
      <c r="C24" s="5" t="s">
        <v>49</v>
      </c>
      <c r="D24" s="5" t="s">
        <v>51</v>
      </c>
      <c r="E24" s="3"/>
      <c r="F24" s="6" t="s">
        <v>61</v>
      </c>
      <c r="G24" s="6" t="s">
        <v>61</v>
      </c>
      <c r="H24" s="7">
        <v>0</v>
      </c>
      <c r="I24" s="7">
        <v>4.26</v>
      </c>
      <c r="J24" s="8"/>
      <c r="K24" s="9">
        <v>245</v>
      </c>
      <c r="L24" s="10">
        <v>8.3333333333333037E-3</v>
      </c>
      <c r="M24" s="12"/>
      <c r="N24" s="14">
        <v>580</v>
      </c>
      <c r="O24" s="2" t="s">
        <v>8</v>
      </c>
    </row>
    <row r="25" spans="1:15" s="2" customFormat="1" x14ac:dyDescent="0.3">
      <c r="A25" s="5" t="s">
        <v>4</v>
      </c>
      <c r="B25" s="5" t="s">
        <v>6</v>
      </c>
      <c r="C25" s="5" t="s">
        <v>49</v>
      </c>
      <c r="D25" s="5" t="s">
        <v>51</v>
      </c>
      <c r="E25" s="3"/>
      <c r="F25" s="6" t="s">
        <v>61</v>
      </c>
      <c r="G25" s="6" t="s">
        <v>61</v>
      </c>
      <c r="H25" s="7">
        <v>0</v>
      </c>
      <c r="I25" s="7">
        <v>3.28</v>
      </c>
      <c r="J25" s="8"/>
      <c r="K25" s="9">
        <v>233</v>
      </c>
      <c r="L25" s="10">
        <v>8.3333333333333037E-3</v>
      </c>
      <c r="M25" s="12"/>
      <c r="N25" s="14">
        <v>581</v>
      </c>
      <c r="O25" s="2" t="s">
        <v>8</v>
      </c>
    </row>
    <row r="26" spans="1:15" s="2" customFormat="1" x14ac:dyDescent="0.3">
      <c r="A26" s="5" t="s">
        <v>4</v>
      </c>
      <c r="B26" s="5" t="s">
        <v>6</v>
      </c>
      <c r="C26" s="5" t="s">
        <v>49</v>
      </c>
      <c r="D26" s="5" t="s">
        <v>51</v>
      </c>
      <c r="E26" s="3"/>
      <c r="F26" s="6" t="s">
        <v>61</v>
      </c>
      <c r="G26" s="6" t="s">
        <v>61</v>
      </c>
      <c r="H26" s="7">
        <v>0</v>
      </c>
      <c r="I26" s="7">
        <v>4.26</v>
      </c>
      <c r="J26" s="8"/>
      <c r="K26" s="9">
        <v>245</v>
      </c>
      <c r="L26" s="10">
        <v>8.3333333333335258E-3</v>
      </c>
      <c r="M26" s="12"/>
      <c r="N26" s="14">
        <v>582</v>
      </c>
      <c r="O26" s="2" t="s">
        <v>8</v>
      </c>
    </row>
    <row r="27" spans="1:15" s="2" customFormat="1" x14ac:dyDescent="0.3">
      <c r="A27" s="5" t="s">
        <v>4</v>
      </c>
      <c r="B27" s="5" t="s">
        <v>6</v>
      </c>
      <c r="C27" s="5" t="s">
        <v>49</v>
      </c>
      <c r="D27" s="5" t="s">
        <v>51</v>
      </c>
      <c r="E27" s="3"/>
      <c r="F27" s="6" t="s">
        <v>61</v>
      </c>
      <c r="G27" s="6" t="s">
        <v>61</v>
      </c>
      <c r="H27" s="7">
        <v>0</v>
      </c>
      <c r="I27" s="7">
        <v>3.28</v>
      </c>
      <c r="J27" s="8"/>
      <c r="K27" s="9">
        <v>233</v>
      </c>
      <c r="L27" s="10">
        <v>8.3333333333333037E-3</v>
      </c>
      <c r="M27" s="12"/>
      <c r="N27" s="14">
        <v>580</v>
      </c>
      <c r="O27" s="2" t="s">
        <v>8</v>
      </c>
    </row>
    <row r="28" spans="1:15" s="2" customFormat="1" x14ac:dyDescent="0.3">
      <c r="A28" s="5" t="s">
        <v>4</v>
      </c>
      <c r="B28" s="5" t="s">
        <v>6</v>
      </c>
      <c r="C28" s="5" t="s">
        <v>49</v>
      </c>
      <c r="D28" s="5" t="s">
        <v>51</v>
      </c>
      <c r="E28" s="3"/>
      <c r="F28" s="6" t="s">
        <v>61</v>
      </c>
      <c r="G28" s="6" t="s">
        <v>61</v>
      </c>
      <c r="H28" s="7">
        <v>0</v>
      </c>
      <c r="I28" s="7">
        <v>4.26</v>
      </c>
      <c r="J28" s="8"/>
      <c r="K28" s="9">
        <v>245</v>
      </c>
      <c r="L28" s="10">
        <v>8.3333333333333037E-3</v>
      </c>
      <c r="M28" s="1"/>
      <c r="N28" s="14">
        <v>581</v>
      </c>
      <c r="O28" s="2" t="s">
        <v>8</v>
      </c>
    </row>
    <row r="29" spans="1:15" s="2" customFormat="1" x14ac:dyDescent="0.3">
      <c r="A29" s="5" t="s">
        <v>4</v>
      </c>
      <c r="B29" s="5" t="s">
        <v>6</v>
      </c>
      <c r="C29" s="5" t="s">
        <v>49</v>
      </c>
      <c r="D29" s="5" t="s">
        <v>51</v>
      </c>
      <c r="E29" s="3"/>
      <c r="F29" s="6" t="s">
        <v>61</v>
      </c>
      <c r="G29" s="6" t="s">
        <v>61</v>
      </c>
      <c r="H29" s="7">
        <v>0</v>
      </c>
      <c r="I29" s="7">
        <v>3.28</v>
      </c>
      <c r="J29" s="8"/>
      <c r="K29" s="9">
        <v>233</v>
      </c>
      <c r="L29" s="10">
        <v>8.3333333333333037E-3</v>
      </c>
      <c r="M29" s="1"/>
      <c r="N29" s="14">
        <v>582</v>
      </c>
      <c r="O29" s="2" t="s">
        <v>8</v>
      </c>
    </row>
    <row r="30" spans="1:15" s="2" customFormat="1" x14ac:dyDescent="0.3">
      <c r="A30" s="5" t="s">
        <v>4</v>
      </c>
      <c r="B30" s="5" t="s">
        <v>6</v>
      </c>
      <c r="C30" s="5" t="s">
        <v>49</v>
      </c>
      <c r="D30" s="5" t="s">
        <v>51</v>
      </c>
      <c r="E30" s="3"/>
      <c r="F30" s="6" t="s">
        <v>61</v>
      </c>
      <c r="G30" s="6" t="s">
        <v>61</v>
      </c>
      <c r="H30" s="7">
        <v>0</v>
      </c>
      <c r="I30" s="7">
        <v>4.26</v>
      </c>
      <c r="J30" s="8"/>
      <c r="K30" s="9">
        <v>245</v>
      </c>
      <c r="L30" s="10">
        <v>8.3333333333333037E-3</v>
      </c>
      <c r="M30" s="1"/>
      <c r="N30" s="14">
        <v>580</v>
      </c>
      <c r="O30" s="2" t="s">
        <v>8</v>
      </c>
    </row>
    <row r="31" spans="1:15" s="2" customFormat="1" x14ac:dyDescent="0.3">
      <c r="A31" s="5" t="s">
        <v>4</v>
      </c>
      <c r="B31" s="5" t="s">
        <v>6</v>
      </c>
      <c r="C31" s="5" t="s">
        <v>49</v>
      </c>
      <c r="D31" s="5" t="s">
        <v>51</v>
      </c>
      <c r="E31" s="3"/>
      <c r="F31" s="6" t="s">
        <v>61</v>
      </c>
      <c r="G31" s="6" t="s">
        <v>61</v>
      </c>
      <c r="H31" s="7">
        <v>0</v>
      </c>
      <c r="I31" s="7">
        <v>3.28</v>
      </c>
      <c r="J31" s="8"/>
      <c r="K31" s="9">
        <v>233</v>
      </c>
      <c r="L31" s="10">
        <v>8.3333333333334147E-3</v>
      </c>
      <c r="M31" s="1"/>
      <c r="N31" s="14">
        <v>581</v>
      </c>
      <c r="O31" s="2" t="s">
        <v>8</v>
      </c>
    </row>
    <row r="32" spans="1:15" s="2" customFormat="1" x14ac:dyDescent="0.3">
      <c r="A32" s="5" t="s">
        <v>4</v>
      </c>
      <c r="B32" s="5" t="s">
        <v>6</v>
      </c>
      <c r="C32" s="5" t="s">
        <v>49</v>
      </c>
      <c r="D32" s="5" t="s">
        <v>51</v>
      </c>
      <c r="E32" s="3"/>
      <c r="F32" s="6" t="s">
        <v>61</v>
      </c>
      <c r="G32" s="6" t="s">
        <v>61</v>
      </c>
      <c r="H32" s="7">
        <v>0</v>
      </c>
      <c r="I32" s="7">
        <v>4.26</v>
      </c>
      <c r="J32" s="8"/>
      <c r="K32" s="9">
        <v>245</v>
      </c>
      <c r="L32" s="10">
        <v>8.3333333333333037E-3</v>
      </c>
      <c r="M32" s="1"/>
      <c r="N32" s="14">
        <v>582</v>
      </c>
      <c r="O32" s="2" t="s">
        <v>8</v>
      </c>
    </row>
    <row r="33" spans="1:15" s="2" customFormat="1" x14ac:dyDescent="0.3">
      <c r="A33" s="5" t="s">
        <v>4</v>
      </c>
      <c r="B33" s="5" t="s">
        <v>6</v>
      </c>
      <c r="C33" s="5" t="s">
        <v>49</v>
      </c>
      <c r="D33" s="5" t="s">
        <v>51</v>
      </c>
      <c r="E33" s="3"/>
      <c r="F33" s="6" t="s">
        <v>61</v>
      </c>
      <c r="G33" s="6">
        <v>2.63</v>
      </c>
      <c r="H33" s="7">
        <v>2.63</v>
      </c>
      <c r="I33" s="7">
        <v>3.28</v>
      </c>
      <c r="J33" s="8"/>
      <c r="K33" s="9">
        <v>233</v>
      </c>
      <c r="L33" s="10">
        <v>8.3333333333333037E-3</v>
      </c>
      <c r="M33" s="1"/>
      <c r="N33" s="14">
        <v>580</v>
      </c>
      <c r="O33" s="2" t="s">
        <v>8</v>
      </c>
    </row>
    <row r="34" spans="1:15" s="2" customFormat="1" x14ac:dyDescent="0.3">
      <c r="A34" s="5" t="s">
        <v>4</v>
      </c>
      <c r="B34" s="5" t="s">
        <v>6</v>
      </c>
      <c r="C34" s="5" t="s">
        <v>52</v>
      </c>
      <c r="D34" s="5" t="s">
        <v>50</v>
      </c>
      <c r="E34" s="3"/>
      <c r="F34" s="6" t="s">
        <v>61</v>
      </c>
      <c r="G34" s="6" t="s">
        <v>61</v>
      </c>
      <c r="H34" s="7">
        <v>0</v>
      </c>
      <c r="I34" s="7">
        <v>3.7</v>
      </c>
      <c r="J34" s="8"/>
      <c r="K34" s="9">
        <v>245</v>
      </c>
      <c r="L34" s="10"/>
      <c r="M34" s="1"/>
      <c r="N34" s="14">
        <v>580</v>
      </c>
      <c r="O34" s="2" t="s">
        <v>20</v>
      </c>
    </row>
    <row r="35" spans="1:15" s="2" customFormat="1" x14ac:dyDescent="0.3">
      <c r="A35" s="5" t="s">
        <v>4</v>
      </c>
      <c r="B35" s="5" t="s">
        <v>6</v>
      </c>
      <c r="C35" s="5" t="s">
        <v>52</v>
      </c>
      <c r="D35" s="5" t="s">
        <v>50</v>
      </c>
      <c r="E35" s="3"/>
      <c r="F35" s="6" t="s">
        <v>61</v>
      </c>
      <c r="G35" s="6" t="s">
        <v>61</v>
      </c>
      <c r="H35" s="7">
        <v>0</v>
      </c>
      <c r="I35" s="7">
        <v>2.72</v>
      </c>
      <c r="J35" s="8"/>
      <c r="K35" s="9">
        <v>233</v>
      </c>
      <c r="L35" s="10">
        <v>8.3333333333333037E-3</v>
      </c>
      <c r="M35" s="1"/>
      <c r="N35" s="14">
        <v>581</v>
      </c>
      <c r="O35" s="2" t="s">
        <v>20</v>
      </c>
    </row>
    <row r="36" spans="1:15" s="2" customFormat="1" x14ac:dyDescent="0.3">
      <c r="A36" s="5" t="s">
        <v>4</v>
      </c>
      <c r="B36" s="5" t="s">
        <v>6</v>
      </c>
      <c r="C36" s="5" t="s">
        <v>52</v>
      </c>
      <c r="D36" s="5" t="s">
        <v>50</v>
      </c>
      <c r="E36" s="3"/>
      <c r="F36" s="6" t="s">
        <v>61</v>
      </c>
      <c r="G36" s="6" t="s">
        <v>61</v>
      </c>
      <c r="H36" s="7">
        <v>0</v>
      </c>
      <c r="I36" s="7">
        <v>3.7</v>
      </c>
      <c r="J36" s="8"/>
      <c r="K36" s="9">
        <v>245</v>
      </c>
      <c r="L36" s="10">
        <v>8.3333333333333315E-3</v>
      </c>
      <c r="M36" s="1"/>
      <c r="N36" s="14">
        <v>582</v>
      </c>
      <c r="O36" s="2" t="s">
        <v>20</v>
      </c>
    </row>
    <row r="37" spans="1:15" s="2" customFormat="1" x14ac:dyDescent="0.3">
      <c r="A37" s="5" t="s">
        <v>4</v>
      </c>
      <c r="B37" s="5" t="s">
        <v>6</v>
      </c>
      <c r="C37" s="5" t="s">
        <v>52</v>
      </c>
      <c r="D37" s="5" t="s">
        <v>50</v>
      </c>
      <c r="E37" s="3"/>
      <c r="F37" s="6" t="s">
        <v>61</v>
      </c>
      <c r="G37" s="6" t="s">
        <v>61</v>
      </c>
      <c r="H37" s="7">
        <v>0</v>
      </c>
      <c r="I37" s="7">
        <v>2.72</v>
      </c>
      <c r="J37" s="8"/>
      <c r="K37" s="9">
        <v>233</v>
      </c>
      <c r="L37" s="10">
        <v>8.3333333333333592E-3</v>
      </c>
      <c r="M37" s="1"/>
      <c r="N37" s="14">
        <v>580</v>
      </c>
      <c r="O37" s="2" t="s">
        <v>20</v>
      </c>
    </row>
    <row r="38" spans="1:15" s="2" customFormat="1" x14ac:dyDescent="0.3">
      <c r="A38" s="5" t="s">
        <v>4</v>
      </c>
      <c r="B38" s="5" t="s">
        <v>6</v>
      </c>
      <c r="C38" s="5" t="s">
        <v>52</v>
      </c>
      <c r="D38" s="5" t="s">
        <v>50</v>
      </c>
      <c r="E38" s="3"/>
      <c r="F38" s="6" t="s">
        <v>61</v>
      </c>
      <c r="G38" s="6" t="s">
        <v>61</v>
      </c>
      <c r="H38" s="7">
        <v>0</v>
      </c>
      <c r="I38" s="7">
        <v>3.7</v>
      </c>
      <c r="J38" s="8"/>
      <c r="K38" s="9">
        <v>245</v>
      </c>
      <c r="L38" s="10">
        <v>8.3333333333333315E-3</v>
      </c>
      <c r="M38" s="1"/>
      <c r="N38" s="14">
        <v>581</v>
      </c>
      <c r="O38" s="2" t="s">
        <v>20</v>
      </c>
    </row>
    <row r="39" spans="1:15" s="2" customFormat="1" x14ac:dyDescent="0.3">
      <c r="A39" s="5" t="s">
        <v>4</v>
      </c>
      <c r="B39" s="5" t="s">
        <v>6</v>
      </c>
      <c r="C39" s="5" t="s">
        <v>52</v>
      </c>
      <c r="D39" s="5" t="s">
        <v>50</v>
      </c>
      <c r="E39" s="3"/>
      <c r="F39" s="6" t="s">
        <v>61</v>
      </c>
      <c r="G39" s="6" t="s">
        <v>61</v>
      </c>
      <c r="H39" s="7">
        <v>0</v>
      </c>
      <c r="I39" s="7">
        <v>2.72</v>
      </c>
      <c r="J39" s="8"/>
      <c r="K39" s="9">
        <v>233</v>
      </c>
      <c r="L39" s="10">
        <v>8.3333333333333592E-3</v>
      </c>
      <c r="M39" s="1"/>
      <c r="N39" s="14">
        <v>582</v>
      </c>
      <c r="O39" s="2" t="s">
        <v>20</v>
      </c>
    </row>
    <row r="40" spans="1:15" s="2" customFormat="1" x14ac:dyDescent="0.3">
      <c r="A40" s="5" t="s">
        <v>4</v>
      </c>
      <c r="B40" s="5" t="s">
        <v>6</v>
      </c>
      <c r="C40" s="5" t="s">
        <v>52</v>
      </c>
      <c r="D40" s="5" t="s">
        <v>50</v>
      </c>
      <c r="E40" s="3"/>
      <c r="F40" s="6" t="s">
        <v>61</v>
      </c>
      <c r="G40" s="6" t="s">
        <v>61</v>
      </c>
      <c r="H40" s="7">
        <v>0</v>
      </c>
      <c r="I40" s="7">
        <v>3.7</v>
      </c>
      <c r="J40" s="8"/>
      <c r="K40" s="9">
        <v>245</v>
      </c>
      <c r="L40" s="10">
        <v>8.3333333333333037E-3</v>
      </c>
      <c r="M40" s="1"/>
      <c r="N40" s="14">
        <v>580</v>
      </c>
      <c r="O40" s="2" t="s">
        <v>20</v>
      </c>
    </row>
    <row r="41" spans="1:15" s="2" customFormat="1" x14ac:dyDescent="0.3">
      <c r="A41" s="5" t="s">
        <v>4</v>
      </c>
      <c r="B41" s="5" t="s">
        <v>6</v>
      </c>
      <c r="C41" s="5" t="s">
        <v>52</v>
      </c>
      <c r="D41" s="5" t="s">
        <v>50</v>
      </c>
      <c r="E41" s="3"/>
      <c r="F41" s="6" t="s">
        <v>61</v>
      </c>
      <c r="G41" s="6" t="s">
        <v>61</v>
      </c>
      <c r="H41" s="7">
        <v>0</v>
      </c>
      <c r="I41" s="7">
        <v>2.72</v>
      </c>
      <c r="J41" s="8"/>
      <c r="K41" s="9">
        <v>233</v>
      </c>
      <c r="L41" s="10">
        <v>8.3333333333333037E-3</v>
      </c>
      <c r="M41" s="1"/>
      <c r="N41" s="14">
        <v>581</v>
      </c>
      <c r="O41" s="2" t="s">
        <v>20</v>
      </c>
    </row>
    <row r="42" spans="1:15" s="2" customFormat="1" x14ac:dyDescent="0.3">
      <c r="A42" s="5" t="s">
        <v>4</v>
      </c>
      <c r="B42" s="5" t="s">
        <v>6</v>
      </c>
      <c r="C42" s="5" t="s">
        <v>52</v>
      </c>
      <c r="D42" s="5" t="s">
        <v>50</v>
      </c>
      <c r="E42" s="3"/>
      <c r="F42" s="6" t="s">
        <v>61</v>
      </c>
      <c r="G42" s="6" t="s">
        <v>61</v>
      </c>
      <c r="H42" s="7">
        <v>0</v>
      </c>
      <c r="I42" s="7">
        <v>3.7</v>
      </c>
      <c r="J42" s="8"/>
      <c r="K42" s="9">
        <v>245</v>
      </c>
      <c r="L42" s="10">
        <v>8.3333333333333592E-3</v>
      </c>
      <c r="M42" s="1"/>
      <c r="N42" s="14">
        <v>582</v>
      </c>
      <c r="O42" s="2" t="s">
        <v>20</v>
      </c>
    </row>
    <row r="43" spans="1:15" s="2" customFormat="1" x14ac:dyDescent="0.3">
      <c r="A43" s="5" t="s">
        <v>4</v>
      </c>
      <c r="B43" s="5" t="s">
        <v>6</v>
      </c>
      <c r="C43" s="5" t="s">
        <v>52</v>
      </c>
      <c r="D43" s="5" t="s">
        <v>50</v>
      </c>
      <c r="E43" s="3"/>
      <c r="F43" s="6" t="s">
        <v>61</v>
      </c>
      <c r="G43" s="6" t="s">
        <v>61</v>
      </c>
      <c r="H43" s="7">
        <v>0</v>
      </c>
      <c r="I43" s="7">
        <v>2.72</v>
      </c>
      <c r="J43" s="8"/>
      <c r="K43" s="9">
        <v>233</v>
      </c>
      <c r="L43" s="10">
        <v>8.3333333333333592E-3</v>
      </c>
      <c r="M43" s="1"/>
      <c r="N43" s="14">
        <v>580</v>
      </c>
      <c r="O43" s="2" t="s">
        <v>20</v>
      </c>
    </row>
    <row r="44" spans="1:15" s="2" customFormat="1" x14ac:dyDescent="0.3">
      <c r="A44" s="5" t="s">
        <v>4</v>
      </c>
      <c r="B44" s="5" t="s">
        <v>6</v>
      </c>
      <c r="C44" s="5" t="s">
        <v>52</v>
      </c>
      <c r="D44" s="5" t="s">
        <v>50</v>
      </c>
      <c r="E44" s="3"/>
      <c r="F44" s="6" t="s">
        <v>61</v>
      </c>
      <c r="G44" s="6" t="s">
        <v>61</v>
      </c>
      <c r="H44" s="7">
        <v>0</v>
      </c>
      <c r="I44" s="7">
        <v>3.7</v>
      </c>
      <c r="J44" s="8"/>
      <c r="K44" s="9">
        <v>245</v>
      </c>
      <c r="L44" s="10">
        <v>8.3333333333333037E-3</v>
      </c>
      <c r="M44" s="1"/>
      <c r="N44" s="14">
        <v>581</v>
      </c>
      <c r="O44" s="2" t="s">
        <v>20</v>
      </c>
    </row>
    <row r="45" spans="1:15" s="2" customFormat="1" x14ac:dyDescent="0.3">
      <c r="A45" s="5" t="s">
        <v>4</v>
      </c>
      <c r="B45" s="5" t="s">
        <v>6</v>
      </c>
      <c r="C45" s="5" t="s">
        <v>52</v>
      </c>
      <c r="D45" s="5" t="s">
        <v>50</v>
      </c>
      <c r="E45" s="3"/>
      <c r="F45" s="6" t="s">
        <v>61</v>
      </c>
      <c r="G45" s="6" t="s">
        <v>61</v>
      </c>
      <c r="H45" s="7">
        <v>0</v>
      </c>
      <c r="I45" s="7">
        <v>2.72</v>
      </c>
      <c r="J45" s="8"/>
      <c r="K45" s="9">
        <v>233</v>
      </c>
      <c r="L45" s="10">
        <v>8.3333333333333037E-3</v>
      </c>
      <c r="M45" s="1"/>
      <c r="N45" s="14">
        <v>582</v>
      </c>
      <c r="O45" s="2" t="s">
        <v>20</v>
      </c>
    </row>
    <row r="46" spans="1:15" s="2" customFormat="1" x14ac:dyDescent="0.3">
      <c r="A46" s="5" t="s">
        <v>4</v>
      </c>
      <c r="B46" s="5" t="s">
        <v>6</v>
      </c>
      <c r="C46" s="5" t="s">
        <v>52</v>
      </c>
      <c r="D46" s="5" t="s">
        <v>50</v>
      </c>
      <c r="E46" s="3"/>
      <c r="F46" s="6" t="s">
        <v>61</v>
      </c>
      <c r="G46" s="6" t="s">
        <v>61</v>
      </c>
      <c r="H46" s="7">
        <v>0</v>
      </c>
      <c r="I46" s="7">
        <v>3.7</v>
      </c>
      <c r="J46" s="8"/>
      <c r="K46" s="9">
        <v>245</v>
      </c>
      <c r="L46" s="10">
        <v>8.3333333333333592E-3</v>
      </c>
      <c r="M46" s="1"/>
      <c r="N46" s="14">
        <v>580</v>
      </c>
      <c r="O46" s="2" t="s">
        <v>20</v>
      </c>
    </row>
    <row r="47" spans="1:15" s="2" customFormat="1" x14ac:dyDescent="0.3">
      <c r="A47" s="5" t="s">
        <v>4</v>
      </c>
      <c r="B47" s="5" t="s">
        <v>6</v>
      </c>
      <c r="C47" s="5" t="s">
        <v>52</v>
      </c>
      <c r="D47" s="5" t="s">
        <v>50</v>
      </c>
      <c r="E47" s="3"/>
      <c r="F47" s="6" t="s">
        <v>61</v>
      </c>
      <c r="G47" s="6" t="s">
        <v>61</v>
      </c>
      <c r="H47" s="7">
        <v>0</v>
      </c>
      <c r="I47" s="7">
        <v>2.72</v>
      </c>
      <c r="J47" s="8"/>
      <c r="K47" s="9">
        <v>233</v>
      </c>
      <c r="L47" s="10">
        <v>8.3333333333333592E-3</v>
      </c>
      <c r="M47" s="1"/>
      <c r="N47" s="14">
        <v>581</v>
      </c>
      <c r="O47" s="2" t="s">
        <v>20</v>
      </c>
    </row>
    <row r="48" spans="1:15" s="2" customFormat="1" x14ac:dyDescent="0.3">
      <c r="A48" s="5" t="s">
        <v>4</v>
      </c>
      <c r="B48" s="5" t="s">
        <v>6</v>
      </c>
      <c r="C48" s="5" t="s">
        <v>52</v>
      </c>
      <c r="D48" s="5" t="s">
        <v>50</v>
      </c>
      <c r="E48" s="3"/>
      <c r="F48" s="6" t="s">
        <v>61</v>
      </c>
      <c r="G48" s="6" t="s">
        <v>61</v>
      </c>
      <c r="H48" s="7">
        <v>0</v>
      </c>
      <c r="I48" s="7">
        <v>3.7</v>
      </c>
      <c r="J48" s="8"/>
      <c r="K48" s="9">
        <v>245</v>
      </c>
      <c r="L48" s="10">
        <v>8.3333333333333037E-3</v>
      </c>
      <c r="M48" s="1"/>
      <c r="N48" s="14">
        <v>582</v>
      </c>
      <c r="O48" s="2" t="s">
        <v>20</v>
      </c>
    </row>
    <row r="49" spans="1:15" s="2" customFormat="1" x14ac:dyDescent="0.3">
      <c r="A49" s="5" t="s">
        <v>4</v>
      </c>
      <c r="B49" s="5" t="s">
        <v>6</v>
      </c>
      <c r="C49" s="5" t="s">
        <v>52</v>
      </c>
      <c r="D49" s="5" t="s">
        <v>50</v>
      </c>
      <c r="E49" s="3"/>
      <c r="F49" s="6" t="s">
        <v>61</v>
      </c>
      <c r="G49" s="6" t="s">
        <v>61</v>
      </c>
      <c r="H49" s="7">
        <v>0</v>
      </c>
      <c r="I49" s="7">
        <v>3.7</v>
      </c>
      <c r="J49" s="8"/>
      <c r="K49" s="9">
        <v>245</v>
      </c>
      <c r="L49" s="10">
        <v>2.2222222222222254E-2</v>
      </c>
      <c r="M49" s="1"/>
      <c r="N49" s="14">
        <v>582</v>
      </c>
      <c r="O49" s="2" t="s">
        <v>20</v>
      </c>
    </row>
    <row r="50" spans="1:15" s="2" customFormat="1" x14ac:dyDescent="0.3">
      <c r="A50" s="5" t="s">
        <v>4</v>
      </c>
      <c r="B50" s="5" t="s">
        <v>6</v>
      </c>
      <c r="C50" s="5" t="s">
        <v>52</v>
      </c>
      <c r="D50" s="5" t="s">
        <v>50</v>
      </c>
      <c r="E50" s="3"/>
      <c r="F50" s="6" t="s">
        <v>61</v>
      </c>
      <c r="G50" s="6" t="s">
        <v>61</v>
      </c>
      <c r="H50" s="7">
        <v>0</v>
      </c>
      <c r="I50" s="7">
        <v>3.7</v>
      </c>
      <c r="J50" s="8"/>
      <c r="K50" s="9">
        <v>245</v>
      </c>
      <c r="L50" s="10">
        <v>2.0833333333333315E-2</v>
      </c>
      <c r="M50" s="1"/>
      <c r="N50" s="14">
        <v>582</v>
      </c>
      <c r="O50" s="2" t="s">
        <v>20</v>
      </c>
    </row>
    <row r="51" spans="1:15" s="2" customFormat="1" x14ac:dyDescent="0.3">
      <c r="A51" s="5" t="s">
        <v>4</v>
      </c>
      <c r="B51" s="5" t="s">
        <v>6</v>
      </c>
      <c r="C51" s="5" t="s">
        <v>52</v>
      </c>
      <c r="D51" s="5" t="s">
        <v>51</v>
      </c>
      <c r="E51" s="3"/>
      <c r="F51" s="6">
        <v>2.29</v>
      </c>
      <c r="G51" s="6" t="s">
        <v>61</v>
      </c>
      <c r="H51" s="7">
        <v>2.29</v>
      </c>
      <c r="I51" s="7">
        <v>2.72</v>
      </c>
      <c r="J51" s="8"/>
      <c r="K51" s="9">
        <v>233</v>
      </c>
      <c r="L51" s="10">
        <v>8.3333333333334147E-3</v>
      </c>
      <c r="M51" s="3"/>
      <c r="N51" s="14">
        <v>580</v>
      </c>
      <c r="O51" s="2" t="s">
        <v>20</v>
      </c>
    </row>
    <row r="52" spans="1:15" s="2" customFormat="1" x14ac:dyDescent="0.3">
      <c r="A52" s="5" t="s">
        <v>4</v>
      </c>
      <c r="B52" s="5" t="s">
        <v>6</v>
      </c>
      <c r="C52" s="5" t="s">
        <v>52</v>
      </c>
      <c r="D52" s="5" t="s">
        <v>51</v>
      </c>
      <c r="E52" s="3"/>
      <c r="F52" s="6">
        <v>2.29</v>
      </c>
      <c r="G52" s="6" t="s">
        <v>61</v>
      </c>
      <c r="H52" s="7">
        <v>2.29</v>
      </c>
      <c r="I52" s="7">
        <v>3.7</v>
      </c>
      <c r="J52" s="8"/>
      <c r="K52" s="9">
        <v>245</v>
      </c>
      <c r="L52" s="10">
        <v>8.3333333333333037E-3</v>
      </c>
      <c r="M52" s="12"/>
      <c r="N52" s="14">
        <v>581</v>
      </c>
      <c r="O52" s="2" t="s">
        <v>20</v>
      </c>
    </row>
    <row r="53" spans="1:15" s="2" customFormat="1" x14ac:dyDescent="0.3">
      <c r="A53" s="5" t="s">
        <v>4</v>
      </c>
      <c r="B53" s="5" t="s">
        <v>6</v>
      </c>
      <c r="C53" s="5" t="s">
        <v>52</v>
      </c>
      <c r="D53" s="5" t="s">
        <v>51</v>
      </c>
      <c r="E53" s="3"/>
      <c r="F53" s="6" t="s">
        <v>61</v>
      </c>
      <c r="G53" s="6" t="s">
        <v>61</v>
      </c>
      <c r="H53" s="7">
        <v>0</v>
      </c>
      <c r="I53" s="7">
        <v>2.72</v>
      </c>
      <c r="J53" s="8"/>
      <c r="K53" s="9">
        <v>233</v>
      </c>
      <c r="L53" s="10">
        <v>8.3333333333333037E-3</v>
      </c>
      <c r="M53" s="12"/>
      <c r="N53" s="14">
        <v>582</v>
      </c>
      <c r="O53" s="2" t="s">
        <v>20</v>
      </c>
    </row>
    <row r="54" spans="1:15" s="2" customFormat="1" x14ac:dyDescent="0.3">
      <c r="A54" s="5" t="s">
        <v>4</v>
      </c>
      <c r="B54" s="5" t="s">
        <v>6</v>
      </c>
      <c r="C54" s="5" t="s">
        <v>52</v>
      </c>
      <c r="D54" s="5" t="s">
        <v>51</v>
      </c>
      <c r="E54" s="3"/>
      <c r="F54" s="6" t="s">
        <v>61</v>
      </c>
      <c r="G54" s="6" t="s">
        <v>61</v>
      </c>
      <c r="H54" s="7">
        <v>0</v>
      </c>
      <c r="I54" s="7">
        <v>3.7</v>
      </c>
      <c r="J54" s="8"/>
      <c r="K54" s="9">
        <v>245</v>
      </c>
      <c r="L54" s="10">
        <v>8.3333333333333037E-3</v>
      </c>
      <c r="M54" s="12"/>
      <c r="N54" s="14">
        <v>580</v>
      </c>
      <c r="O54" s="2" t="s">
        <v>20</v>
      </c>
    </row>
    <row r="55" spans="1:15" s="2" customFormat="1" x14ac:dyDescent="0.3">
      <c r="A55" s="5" t="s">
        <v>4</v>
      </c>
      <c r="B55" s="5" t="s">
        <v>6</v>
      </c>
      <c r="C55" s="5" t="s">
        <v>52</v>
      </c>
      <c r="D55" s="5" t="s">
        <v>51</v>
      </c>
      <c r="E55" s="3"/>
      <c r="F55" s="6" t="s">
        <v>61</v>
      </c>
      <c r="G55" s="6" t="s">
        <v>61</v>
      </c>
      <c r="H55" s="7">
        <v>0</v>
      </c>
      <c r="I55" s="7">
        <v>2.72</v>
      </c>
      <c r="J55" s="8"/>
      <c r="K55" s="9">
        <v>233</v>
      </c>
      <c r="L55" s="10">
        <v>8.3333333333333037E-3</v>
      </c>
      <c r="M55" s="12"/>
      <c r="N55" s="14">
        <v>581</v>
      </c>
      <c r="O55" s="2" t="s">
        <v>20</v>
      </c>
    </row>
    <row r="56" spans="1:15" s="2" customFormat="1" x14ac:dyDescent="0.3">
      <c r="A56" s="5" t="s">
        <v>4</v>
      </c>
      <c r="B56" s="5" t="s">
        <v>6</v>
      </c>
      <c r="C56" s="5" t="s">
        <v>52</v>
      </c>
      <c r="D56" s="5" t="s">
        <v>51</v>
      </c>
      <c r="E56" s="3"/>
      <c r="F56" s="6" t="s">
        <v>61</v>
      </c>
      <c r="G56" s="6" t="s">
        <v>61</v>
      </c>
      <c r="H56" s="7">
        <v>0</v>
      </c>
      <c r="I56" s="7">
        <v>3.7</v>
      </c>
      <c r="J56" s="8"/>
      <c r="K56" s="9">
        <v>245</v>
      </c>
      <c r="L56" s="10">
        <v>8.3333333333334147E-3</v>
      </c>
      <c r="M56" s="12"/>
      <c r="N56" s="14">
        <v>582</v>
      </c>
      <c r="O56" s="2" t="s">
        <v>20</v>
      </c>
    </row>
    <row r="57" spans="1:15" s="2" customFormat="1" x14ac:dyDescent="0.3">
      <c r="A57" s="5" t="s">
        <v>4</v>
      </c>
      <c r="B57" s="5" t="s">
        <v>6</v>
      </c>
      <c r="C57" s="5" t="s">
        <v>52</v>
      </c>
      <c r="D57" s="5" t="s">
        <v>51</v>
      </c>
      <c r="E57" s="3"/>
      <c r="F57" s="6" t="s">
        <v>61</v>
      </c>
      <c r="G57" s="6" t="s">
        <v>61</v>
      </c>
      <c r="H57" s="7">
        <v>0</v>
      </c>
      <c r="I57" s="7">
        <v>2.72</v>
      </c>
      <c r="J57" s="8"/>
      <c r="K57" s="9">
        <v>233</v>
      </c>
      <c r="L57" s="10">
        <v>8.3333333333333037E-3</v>
      </c>
      <c r="M57" s="12"/>
      <c r="N57" s="14">
        <v>580</v>
      </c>
      <c r="O57" s="2" t="s">
        <v>20</v>
      </c>
    </row>
    <row r="58" spans="1:15" s="2" customFormat="1" x14ac:dyDescent="0.3">
      <c r="A58" s="5" t="s">
        <v>4</v>
      </c>
      <c r="B58" s="5" t="s">
        <v>6</v>
      </c>
      <c r="C58" s="5" t="s">
        <v>52</v>
      </c>
      <c r="D58" s="5" t="s">
        <v>51</v>
      </c>
      <c r="E58" s="3"/>
      <c r="F58" s="6" t="s">
        <v>61</v>
      </c>
      <c r="G58" s="6" t="s">
        <v>61</v>
      </c>
      <c r="H58" s="7">
        <v>0</v>
      </c>
      <c r="I58" s="7">
        <v>3.7</v>
      </c>
      <c r="J58" s="8"/>
      <c r="K58" s="9">
        <v>245</v>
      </c>
      <c r="L58" s="10">
        <v>8.3333333333333037E-3</v>
      </c>
      <c r="M58" s="12"/>
      <c r="N58" s="14">
        <v>581</v>
      </c>
      <c r="O58" s="2" t="s">
        <v>20</v>
      </c>
    </row>
    <row r="59" spans="1:15" s="2" customFormat="1" x14ac:dyDescent="0.3">
      <c r="A59" s="5" t="s">
        <v>4</v>
      </c>
      <c r="B59" s="5" t="s">
        <v>6</v>
      </c>
      <c r="C59" s="5" t="s">
        <v>52</v>
      </c>
      <c r="D59" s="5" t="s">
        <v>51</v>
      </c>
      <c r="E59" s="3"/>
      <c r="F59" s="6" t="s">
        <v>61</v>
      </c>
      <c r="G59" s="6" t="s">
        <v>61</v>
      </c>
      <c r="H59" s="7">
        <v>0</v>
      </c>
      <c r="I59" s="7">
        <v>2.72</v>
      </c>
      <c r="J59" s="8"/>
      <c r="K59" s="9">
        <v>233</v>
      </c>
      <c r="L59" s="10">
        <v>8.3333333333333037E-3</v>
      </c>
      <c r="M59" s="12"/>
      <c r="N59" s="14">
        <v>582</v>
      </c>
      <c r="O59" s="2" t="s">
        <v>20</v>
      </c>
    </row>
    <row r="60" spans="1:15" s="2" customFormat="1" x14ac:dyDescent="0.3">
      <c r="A60" s="5" t="s">
        <v>4</v>
      </c>
      <c r="B60" s="5" t="s">
        <v>6</v>
      </c>
      <c r="C60" s="5" t="s">
        <v>52</v>
      </c>
      <c r="D60" s="5" t="s">
        <v>51</v>
      </c>
      <c r="E60" s="3"/>
      <c r="F60" s="6" t="s">
        <v>61</v>
      </c>
      <c r="G60" s="6" t="s">
        <v>61</v>
      </c>
      <c r="H60" s="7">
        <v>0</v>
      </c>
      <c r="I60" s="7">
        <v>3.7</v>
      </c>
      <c r="J60" s="8"/>
      <c r="K60" s="9">
        <v>245</v>
      </c>
      <c r="L60" s="10">
        <v>8.3333333333333037E-3</v>
      </c>
      <c r="M60" s="12"/>
      <c r="N60" s="14">
        <v>580</v>
      </c>
      <c r="O60" s="2" t="s">
        <v>20</v>
      </c>
    </row>
    <row r="61" spans="1:15" s="2" customFormat="1" x14ac:dyDescent="0.3">
      <c r="A61" s="5" t="s">
        <v>4</v>
      </c>
      <c r="B61" s="5" t="s">
        <v>6</v>
      </c>
      <c r="C61" s="5" t="s">
        <v>52</v>
      </c>
      <c r="D61" s="5" t="s">
        <v>51</v>
      </c>
      <c r="E61" s="3"/>
      <c r="F61" s="6" t="s">
        <v>61</v>
      </c>
      <c r="G61" s="6" t="s">
        <v>61</v>
      </c>
      <c r="H61" s="7">
        <v>0</v>
      </c>
      <c r="I61" s="7">
        <v>2.72</v>
      </c>
      <c r="J61" s="8"/>
      <c r="K61" s="9">
        <v>233</v>
      </c>
      <c r="L61" s="10">
        <v>8.3333333333335258E-3</v>
      </c>
      <c r="M61" s="12"/>
      <c r="N61" s="14">
        <v>581</v>
      </c>
      <c r="O61" s="2" t="s">
        <v>20</v>
      </c>
    </row>
    <row r="62" spans="1:15" s="2" customFormat="1" x14ac:dyDescent="0.3">
      <c r="A62" s="5" t="s">
        <v>4</v>
      </c>
      <c r="B62" s="5" t="s">
        <v>6</v>
      </c>
      <c r="C62" s="5" t="s">
        <v>52</v>
      </c>
      <c r="D62" s="5" t="s">
        <v>51</v>
      </c>
      <c r="E62" s="3"/>
      <c r="F62" s="6" t="s">
        <v>61</v>
      </c>
      <c r="G62" s="6" t="s">
        <v>61</v>
      </c>
      <c r="H62" s="7">
        <v>0</v>
      </c>
      <c r="I62" s="7">
        <v>3.7</v>
      </c>
      <c r="J62" s="8"/>
      <c r="K62" s="9">
        <v>245</v>
      </c>
      <c r="L62" s="10">
        <v>8.3333333333333037E-3</v>
      </c>
      <c r="M62" s="12"/>
      <c r="N62" s="14">
        <v>582</v>
      </c>
      <c r="O62" s="2" t="s">
        <v>20</v>
      </c>
    </row>
    <row r="63" spans="1:15" s="2" customFormat="1" x14ac:dyDescent="0.3">
      <c r="A63" s="5" t="s">
        <v>4</v>
      </c>
      <c r="B63" s="5" t="s">
        <v>6</v>
      </c>
      <c r="C63" s="5" t="s">
        <v>52</v>
      </c>
      <c r="D63" s="5" t="s">
        <v>51</v>
      </c>
      <c r="E63" s="3"/>
      <c r="F63" s="6" t="s">
        <v>61</v>
      </c>
      <c r="G63" s="6" t="s">
        <v>61</v>
      </c>
      <c r="H63" s="7">
        <v>0</v>
      </c>
      <c r="I63" s="7">
        <v>2.72</v>
      </c>
      <c r="J63" s="8"/>
      <c r="K63" s="9">
        <v>233</v>
      </c>
      <c r="L63" s="10">
        <v>8.3333333333333037E-3</v>
      </c>
      <c r="M63" s="12"/>
      <c r="N63" s="14">
        <v>580</v>
      </c>
      <c r="O63" s="2" t="s">
        <v>20</v>
      </c>
    </row>
    <row r="64" spans="1:15" s="2" customFormat="1" x14ac:dyDescent="0.3">
      <c r="A64" s="5" t="s">
        <v>4</v>
      </c>
      <c r="B64" s="5" t="s">
        <v>6</v>
      </c>
      <c r="C64" s="5" t="s">
        <v>52</v>
      </c>
      <c r="D64" s="5" t="s">
        <v>51</v>
      </c>
      <c r="E64" s="3"/>
      <c r="F64" s="6" t="s">
        <v>61</v>
      </c>
      <c r="G64" s="6" t="s">
        <v>61</v>
      </c>
      <c r="H64" s="7">
        <v>0</v>
      </c>
      <c r="I64" s="7">
        <v>3.7</v>
      </c>
      <c r="J64" s="8"/>
      <c r="K64" s="9">
        <v>245</v>
      </c>
      <c r="L64" s="10">
        <v>8.3333333333333037E-3</v>
      </c>
      <c r="M64" s="12"/>
      <c r="N64" s="14">
        <v>581</v>
      </c>
      <c r="O64" s="2" t="s">
        <v>20</v>
      </c>
    </row>
    <row r="65" spans="1:15" s="2" customFormat="1" x14ac:dyDescent="0.3">
      <c r="A65" s="5" t="s">
        <v>4</v>
      </c>
      <c r="B65" s="5" t="s">
        <v>6</v>
      </c>
      <c r="C65" s="5" t="s">
        <v>52</v>
      </c>
      <c r="D65" s="5" t="s">
        <v>51</v>
      </c>
      <c r="E65" s="3"/>
      <c r="F65" s="6" t="s">
        <v>61</v>
      </c>
      <c r="G65" s="6" t="s">
        <v>61</v>
      </c>
      <c r="H65" s="7">
        <v>0</v>
      </c>
      <c r="I65" s="7">
        <v>2.72</v>
      </c>
      <c r="J65" s="8"/>
      <c r="K65" s="9">
        <v>233</v>
      </c>
      <c r="L65" s="10">
        <v>8.3333333333333037E-3</v>
      </c>
      <c r="M65" s="12"/>
      <c r="N65" s="14">
        <v>582</v>
      </c>
      <c r="O65" s="2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J89"/>
  <sheetViews>
    <sheetView showGridLines="0" zoomScale="80" zoomScaleNormal="80" zoomScaleSheetLayoutView="75" workbookViewId="0">
      <pane xSplit="2" topLeftCell="C1" activePane="topRight" state="frozen"/>
      <selection activeCell="G1" sqref="G1:AD1048576"/>
      <selection pane="topRight" activeCell="BE21" sqref="BE21"/>
    </sheetView>
  </sheetViews>
  <sheetFormatPr defaultColWidth="14.44140625" defaultRowHeight="18" customHeight="1" outlineLevelRow="1" x14ac:dyDescent="0.25"/>
  <cols>
    <col min="1" max="1" width="2.5546875" style="124" customWidth="1"/>
    <col min="2" max="2" width="23.109375" style="124" customWidth="1"/>
    <col min="3" max="3" width="9.88671875" style="124" customWidth="1"/>
    <col min="4" max="4" width="12.88671875" style="124" customWidth="1"/>
    <col min="5" max="6" width="12.5546875" style="124" customWidth="1"/>
    <col min="7" max="7" width="11.109375" style="124" customWidth="1"/>
    <col min="8" max="61" width="10" style="124" customWidth="1"/>
    <col min="62" max="62" width="2.5546875" style="124" customWidth="1"/>
    <col min="63" max="16384" width="14.44140625" style="124"/>
  </cols>
  <sheetData>
    <row r="1" spans="1:62" ht="18" customHeight="1" thickBot="1" x14ac:dyDescent="0.3">
      <c r="A1" s="120"/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0"/>
    </row>
    <row r="2" spans="1:62" ht="21.75" customHeight="1" x14ac:dyDescent="0.25">
      <c r="A2" s="125"/>
      <c r="B2" s="157" t="str">
        <f>Input!$B$1 &amp;"" &amp;Input!$C$1 &amp;": " &amp;Input!$C$2</f>
        <v>Route 233 &amp; 245: Saxonsea - Goede Hoop - Atlantis</v>
      </c>
      <c r="C2" s="158"/>
      <c r="D2" s="158"/>
      <c r="E2" s="159"/>
      <c r="F2" s="159"/>
      <c r="G2" s="158"/>
      <c r="H2" s="158"/>
      <c r="I2" s="158"/>
      <c r="J2" s="158"/>
      <c r="K2" s="158"/>
      <c r="L2" s="159"/>
      <c r="M2" s="158"/>
      <c r="N2" s="158"/>
      <c r="O2" s="159"/>
      <c r="P2" s="158"/>
      <c r="Q2" s="158"/>
      <c r="R2" s="159"/>
      <c r="S2" s="158"/>
      <c r="T2" s="158"/>
      <c r="U2" s="159"/>
      <c r="V2" s="158"/>
      <c r="W2" s="158"/>
      <c r="X2" s="159"/>
      <c r="Y2" s="158"/>
      <c r="Z2" s="158"/>
      <c r="AA2" s="159"/>
      <c r="AB2" s="158"/>
      <c r="AC2" s="158"/>
      <c r="AD2" s="159"/>
      <c r="AE2" s="158"/>
      <c r="AF2" s="158"/>
      <c r="AG2" s="159"/>
      <c r="AH2" s="158"/>
      <c r="AI2" s="158"/>
      <c r="AJ2" s="159"/>
      <c r="AK2" s="158"/>
      <c r="AL2" s="158"/>
      <c r="AM2" s="159"/>
      <c r="AN2" s="158"/>
      <c r="AO2" s="158"/>
      <c r="AP2" s="159"/>
      <c r="AQ2" s="158"/>
      <c r="AR2" s="158"/>
      <c r="AS2" s="159"/>
      <c r="AT2" s="158"/>
      <c r="AU2" s="158"/>
      <c r="AV2" s="159"/>
      <c r="AW2" s="158"/>
      <c r="AX2" s="158"/>
      <c r="AY2" s="159"/>
      <c r="AZ2" s="159"/>
      <c r="BA2" s="159"/>
      <c r="BB2" s="159"/>
      <c r="BC2" s="159"/>
      <c r="BD2" s="159"/>
      <c r="BE2" s="167"/>
      <c r="BF2" s="155"/>
      <c r="BG2" s="155"/>
      <c r="BH2" s="155"/>
      <c r="BI2" s="155"/>
      <c r="BJ2" s="125"/>
    </row>
    <row r="3" spans="1:62" ht="21.75" customHeight="1" x14ac:dyDescent="0.25">
      <c r="A3" s="126"/>
      <c r="B3" s="160" t="str">
        <f>Input!$B$3 &amp;" " &amp;TEXT(Input!$C$3,"dd mmm yyyy")</f>
        <v>Timetable effective 04 Apr 2026</v>
      </c>
      <c r="C3" s="161"/>
      <c r="D3" s="161"/>
      <c r="E3" s="168"/>
      <c r="F3" s="168"/>
      <c r="G3" s="161"/>
      <c r="H3" s="161"/>
      <c r="I3" s="163"/>
      <c r="J3" s="161"/>
      <c r="K3" s="163"/>
      <c r="L3" s="168"/>
      <c r="M3" s="161"/>
      <c r="N3" s="161"/>
      <c r="O3" s="168"/>
      <c r="P3" s="161"/>
      <c r="Q3" s="161"/>
      <c r="R3" s="168"/>
      <c r="S3" s="161"/>
      <c r="T3" s="161"/>
      <c r="U3" s="168"/>
      <c r="V3" s="161"/>
      <c r="W3" s="161"/>
      <c r="X3" s="168"/>
      <c r="Y3" s="161"/>
      <c r="Z3" s="161"/>
      <c r="AA3" s="168"/>
      <c r="AB3" s="161"/>
      <c r="AC3" s="161"/>
      <c r="AD3" s="168"/>
      <c r="AE3" s="161"/>
      <c r="AF3" s="161"/>
      <c r="AG3" s="168"/>
      <c r="AH3" s="161"/>
      <c r="AI3" s="161"/>
      <c r="AJ3" s="168"/>
      <c r="AK3" s="161"/>
      <c r="AL3" s="161"/>
      <c r="AM3" s="168"/>
      <c r="AN3" s="161"/>
      <c r="AO3" s="161"/>
      <c r="AP3" s="168"/>
      <c r="AQ3" s="161"/>
      <c r="AR3" s="161"/>
      <c r="AS3" s="168"/>
      <c r="AT3" s="161"/>
      <c r="AU3" s="161"/>
      <c r="AV3" s="168"/>
      <c r="AW3" s="161"/>
      <c r="AX3" s="161"/>
      <c r="AY3" s="168"/>
      <c r="AZ3" s="168"/>
      <c r="BA3" s="168"/>
      <c r="BB3" s="168"/>
      <c r="BC3" s="168"/>
      <c r="BD3" s="168"/>
      <c r="BE3" s="169"/>
      <c r="BF3" s="156"/>
      <c r="BG3" s="156"/>
      <c r="BH3" s="156"/>
      <c r="BI3" s="156"/>
      <c r="BJ3" s="126"/>
    </row>
    <row r="4" spans="1:62" ht="21.75" customHeight="1" thickBot="1" x14ac:dyDescent="0.3">
      <c r="A4" s="125"/>
      <c r="B4" s="164" t="s">
        <v>60</v>
      </c>
      <c r="C4" s="165"/>
      <c r="D4" s="165"/>
      <c r="E4" s="166"/>
      <c r="F4" s="166"/>
      <c r="G4" s="165"/>
      <c r="H4" s="165"/>
      <c r="I4" s="165"/>
      <c r="J4" s="165"/>
      <c r="K4" s="165"/>
      <c r="L4" s="165"/>
      <c r="M4" s="165"/>
      <c r="N4" s="165"/>
      <c r="O4" s="166"/>
      <c r="P4" s="165"/>
      <c r="Q4" s="165"/>
      <c r="R4" s="166"/>
      <c r="S4" s="165"/>
      <c r="T4" s="165"/>
      <c r="U4" s="166"/>
      <c r="V4" s="165"/>
      <c r="W4" s="165"/>
      <c r="X4" s="166"/>
      <c r="Y4" s="165"/>
      <c r="Z4" s="165"/>
      <c r="AA4" s="166"/>
      <c r="AB4" s="165"/>
      <c r="AC4" s="165"/>
      <c r="AD4" s="166"/>
      <c r="AE4" s="165"/>
      <c r="AF4" s="165"/>
      <c r="AG4" s="166"/>
      <c r="AH4" s="165"/>
      <c r="AI4" s="165"/>
      <c r="AJ4" s="166"/>
      <c r="AK4" s="165"/>
      <c r="AL4" s="165"/>
      <c r="AM4" s="166"/>
      <c r="AN4" s="165"/>
      <c r="AO4" s="165"/>
      <c r="AP4" s="166"/>
      <c r="AQ4" s="165"/>
      <c r="AR4" s="165"/>
      <c r="AS4" s="166"/>
      <c r="AT4" s="165"/>
      <c r="AU4" s="165"/>
      <c r="AV4" s="166"/>
      <c r="AW4" s="165"/>
      <c r="AX4" s="165"/>
      <c r="AY4" s="166"/>
      <c r="AZ4" s="166"/>
      <c r="BA4" s="166"/>
      <c r="BB4" s="166"/>
      <c r="BC4" s="166"/>
      <c r="BD4" s="166"/>
      <c r="BE4" s="170"/>
      <c r="BF4" s="155"/>
      <c r="BG4" s="155"/>
      <c r="BH4" s="155"/>
      <c r="BI4" s="155"/>
      <c r="BJ4" s="125"/>
    </row>
    <row r="5" spans="1:62" ht="18" customHeight="1" x14ac:dyDescent="0.25">
      <c r="A5" s="120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0"/>
    </row>
    <row r="6" spans="1:62" ht="21" customHeight="1" x14ac:dyDescent="0.25">
      <c r="A6" s="127"/>
      <c r="B6" s="145" t="s">
        <v>8</v>
      </c>
      <c r="C6" s="143" t="s">
        <v>9</v>
      </c>
      <c r="D6" s="146">
        <v>0.19930555555555554</v>
      </c>
      <c r="E6" s="146">
        <v>0.2076388888888889</v>
      </c>
      <c r="F6" s="146">
        <v>0.21597222222222218</v>
      </c>
      <c r="G6" s="146">
        <v>0.22430555555555556</v>
      </c>
      <c r="H6" s="146">
        <v>0.23263888888888887</v>
      </c>
      <c r="I6" s="146">
        <v>0.24097222222222223</v>
      </c>
      <c r="J6" s="146">
        <v>0.24930555555555556</v>
      </c>
      <c r="K6" s="146">
        <v>0.25763888888888892</v>
      </c>
      <c r="L6" s="146">
        <v>0.26597222222222222</v>
      </c>
      <c r="M6" s="146">
        <v>0.27430555555555552</v>
      </c>
      <c r="N6" s="146">
        <v>0.28263888888888888</v>
      </c>
      <c r="O6" s="146">
        <v>0.29097222222222224</v>
      </c>
      <c r="P6" s="146">
        <v>0.29930555555555555</v>
      </c>
      <c r="Q6" s="146">
        <v>0.30763888888888891</v>
      </c>
      <c r="R6" s="146">
        <v>0.31597222222222221</v>
      </c>
      <c r="S6" s="146">
        <v>0.32430555555555557</v>
      </c>
      <c r="T6" s="146">
        <v>0.33263888888888887</v>
      </c>
      <c r="U6" s="146">
        <v>0.34097222222222223</v>
      </c>
      <c r="V6" s="146">
        <v>0.35902777777777778</v>
      </c>
      <c r="W6" s="146">
        <v>0.37986111111111115</v>
      </c>
      <c r="X6" s="146">
        <v>0.40347222222222223</v>
      </c>
      <c r="Y6" s="146">
        <v>0.42152777777777778</v>
      </c>
      <c r="Z6" s="146">
        <v>0.44236111111111115</v>
      </c>
      <c r="AA6" s="146">
        <v>0.46180555555555558</v>
      </c>
      <c r="AB6" s="146">
        <v>0.48680555555555555</v>
      </c>
      <c r="AC6" s="146">
        <v>0.50486111111111109</v>
      </c>
      <c r="AD6" s="146">
        <v>0.52569444444444446</v>
      </c>
      <c r="AE6" s="146">
        <v>0.54513888888888895</v>
      </c>
      <c r="AF6" s="146">
        <v>0.57013888888888886</v>
      </c>
      <c r="AG6" s="146">
        <v>0.58819444444444446</v>
      </c>
      <c r="AH6" s="146">
        <v>0.60555555555555551</v>
      </c>
      <c r="AI6" s="146">
        <v>0.60902777777777783</v>
      </c>
      <c r="AJ6" s="146">
        <v>0.62986111111111109</v>
      </c>
      <c r="AK6" s="146">
        <v>0.65069444444444446</v>
      </c>
      <c r="AL6" s="146">
        <v>0.67638888888888893</v>
      </c>
      <c r="AM6" s="146">
        <v>0.68402777777777779</v>
      </c>
      <c r="AN6" s="146">
        <v>0.69236111111111109</v>
      </c>
      <c r="AO6" s="146">
        <v>0.7006944444444444</v>
      </c>
      <c r="AP6" s="146">
        <v>0.7090277777777777</v>
      </c>
      <c r="AQ6" s="146">
        <v>0.71736111111111101</v>
      </c>
      <c r="AR6" s="146">
        <v>0.72569444444444453</v>
      </c>
      <c r="AS6" s="146">
        <v>0.73402777777777783</v>
      </c>
      <c r="AT6" s="146">
        <v>0.74236111111111114</v>
      </c>
      <c r="AU6" s="146">
        <v>0.75069444444444444</v>
      </c>
      <c r="AV6" s="146">
        <v>0.75902777777777775</v>
      </c>
      <c r="AW6" s="146">
        <v>0.76736111111111116</v>
      </c>
      <c r="AX6" s="146">
        <v>0.77569444444444446</v>
      </c>
      <c r="AY6" s="146">
        <v>0.78402777777777777</v>
      </c>
      <c r="AZ6" s="146">
        <v>0.79236111111111107</v>
      </c>
      <c r="BA6" s="146">
        <v>0.80069444444444438</v>
      </c>
      <c r="BB6" s="146">
        <v>0.8222222222222223</v>
      </c>
      <c r="BC6" s="146">
        <v>0.84305555555555556</v>
      </c>
      <c r="BD6" s="146">
        <v>0.86388888888888893</v>
      </c>
      <c r="BE6" s="146">
        <v>0.8847222222222223</v>
      </c>
      <c r="BF6" s="127"/>
    </row>
    <row r="7" spans="1:62" s="130" customFormat="1" ht="21.6" customHeight="1" x14ac:dyDescent="0.25">
      <c r="A7" s="129"/>
      <c r="B7" s="140" t="s">
        <v>10</v>
      </c>
      <c r="C7" s="141" t="s">
        <v>9</v>
      </c>
      <c r="D7" s="142">
        <v>0.20069444444444443</v>
      </c>
      <c r="E7" s="142">
        <v>0.20902777777777778</v>
      </c>
      <c r="F7" s="142">
        <v>0.21736111111111106</v>
      </c>
      <c r="G7" s="142">
        <v>0.22569444444444445</v>
      </c>
      <c r="H7" s="142">
        <v>0.23402777777777775</v>
      </c>
      <c r="I7" s="142">
        <v>0.24236111111111111</v>
      </c>
      <c r="J7" s="142">
        <v>0.25069444444444444</v>
      </c>
      <c r="K7" s="142">
        <v>0.2590277777777778</v>
      </c>
      <c r="L7" s="142">
        <v>0.2673611111111111</v>
      </c>
      <c r="M7" s="142">
        <v>0.27569444444444441</v>
      </c>
      <c r="N7" s="142">
        <v>0.28402777777777777</v>
      </c>
      <c r="O7" s="142">
        <v>0.29236111111111113</v>
      </c>
      <c r="P7" s="142">
        <v>0.30069444444444443</v>
      </c>
      <c r="Q7" s="142">
        <v>0.30902777777777779</v>
      </c>
      <c r="R7" s="142">
        <v>0.31736111111111109</v>
      </c>
      <c r="S7" s="142">
        <v>0.32569444444444445</v>
      </c>
      <c r="T7" s="142">
        <v>0.33402777777777776</v>
      </c>
      <c r="U7" s="142">
        <v>0.34236111111111112</v>
      </c>
      <c r="V7" s="142">
        <v>0.36041666666666666</v>
      </c>
      <c r="W7" s="142">
        <v>0.38125000000000003</v>
      </c>
      <c r="X7" s="142">
        <v>0.40486111111111112</v>
      </c>
      <c r="Y7" s="142">
        <v>0.42291666666666666</v>
      </c>
      <c r="Z7" s="142">
        <v>0.44375000000000003</v>
      </c>
      <c r="AA7" s="142">
        <v>0.46319444444444446</v>
      </c>
      <c r="AB7" s="142">
        <v>0.48819444444444443</v>
      </c>
      <c r="AC7" s="142">
        <v>0.50624999999999998</v>
      </c>
      <c r="AD7" s="142">
        <v>0.52708333333333335</v>
      </c>
      <c r="AE7" s="142">
        <v>0.54652777777777783</v>
      </c>
      <c r="AF7" s="142">
        <v>0.57152777777777775</v>
      </c>
      <c r="AG7" s="142">
        <v>0.58958333333333335</v>
      </c>
      <c r="AH7" s="142">
        <v>0.6069444444444444</v>
      </c>
      <c r="AI7" s="142">
        <v>0.61041666666666672</v>
      </c>
      <c r="AJ7" s="142">
        <v>0.63124999999999998</v>
      </c>
      <c r="AK7" s="142">
        <v>0.65208333333333335</v>
      </c>
      <c r="AL7" s="142">
        <v>0.67777777777777781</v>
      </c>
      <c r="AM7" s="142">
        <v>0.68541666666666667</v>
      </c>
      <c r="AN7" s="142">
        <v>0.69374999999999998</v>
      </c>
      <c r="AO7" s="142">
        <v>0.70208333333333328</v>
      </c>
      <c r="AP7" s="142">
        <v>0.71041666666666659</v>
      </c>
      <c r="AQ7" s="142">
        <v>0.71874999999999989</v>
      </c>
      <c r="AR7" s="142">
        <v>0.72708333333333341</v>
      </c>
      <c r="AS7" s="142">
        <v>0.73541666666666672</v>
      </c>
      <c r="AT7" s="142">
        <v>0.74375000000000002</v>
      </c>
      <c r="AU7" s="142">
        <v>0.75208333333333333</v>
      </c>
      <c r="AV7" s="142">
        <v>0.76041666666666663</v>
      </c>
      <c r="AW7" s="142">
        <v>0.76875000000000004</v>
      </c>
      <c r="AX7" s="142">
        <v>0.77708333333333335</v>
      </c>
      <c r="AY7" s="142">
        <v>0.78541666666666665</v>
      </c>
      <c r="AZ7" s="142">
        <v>0.79374999999999996</v>
      </c>
      <c r="BA7" s="142">
        <v>0.80208333333333326</v>
      </c>
      <c r="BB7" s="142">
        <v>0.82291666666666663</v>
      </c>
      <c r="BC7" s="142">
        <v>0.84444444444444444</v>
      </c>
      <c r="BD7" s="142">
        <v>0.86458333333333326</v>
      </c>
      <c r="BE7" s="142">
        <v>0.88611111111111118</v>
      </c>
      <c r="BF7" s="129"/>
    </row>
    <row r="8" spans="1:62" ht="18" customHeight="1" x14ac:dyDescent="0.25">
      <c r="A8" s="127"/>
      <c r="B8" s="140" t="s">
        <v>11</v>
      </c>
      <c r="C8" s="141" t="s">
        <v>9</v>
      </c>
      <c r="D8" s="142">
        <v>0.20208333333333331</v>
      </c>
      <c r="E8" s="142">
        <v>0.21041666666666667</v>
      </c>
      <c r="F8" s="142">
        <v>0.21874999999999994</v>
      </c>
      <c r="G8" s="142">
        <v>0.22708333333333333</v>
      </c>
      <c r="H8" s="142">
        <v>0.23541666666666664</v>
      </c>
      <c r="I8" s="142">
        <v>0.24374999999999999</v>
      </c>
      <c r="J8" s="142">
        <v>0.25208333333333333</v>
      </c>
      <c r="K8" s="142">
        <v>0.26041666666666669</v>
      </c>
      <c r="L8" s="142">
        <v>0.26874999999999999</v>
      </c>
      <c r="M8" s="142">
        <v>0.27708333333333329</v>
      </c>
      <c r="N8" s="142">
        <v>0.28541666666666665</v>
      </c>
      <c r="O8" s="142">
        <v>0.29375000000000001</v>
      </c>
      <c r="P8" s="142">
        <v>0.30208333333333331</v>
      </c>
      <c r="Q8" s="142">
        <v>0.31041666666666667</v>
      </c>
      <c r="R8" s="142">
        <v>0.31874999999999998</v>
      </c>
      <c r="S8" s="142">
        <v>0.32708333333333334</v>
      </c>
      <c r="T8" s="142">
        <v>0.33541666666666664</v>
      </c>
      <c r="U8" s="142">
        <v>0.34375</v>
      </c>
      <c r="V8" s="142">
        <v>0.36180555555555555</v>
      </c>
      <c r="W8" s="142">
        <v>0.38263888888888892</v>
      </c>
      <c r="X8" s="142">
        <v>0.40625</v>
      </c>
      <c r="Y8" s="142">
        <v>0.42430555555555555</v>
      </c>
      <c r="Z8" s="142">
        <v>0.44513888888888892</v>
      </c>
      <c r="AA8" s="142">
        <v>0.46458333333333335</v>
      </c>
      <c r="AB8" s="142">
        <v>0.48958333333333331</v>
      </c>
      <c r="AC8" s="142">
        <v>0.50763888888888886</v>
      </c>
      <c r="AD8" s="142">
        <v>0.52847222222222223</v>
      </c>
      <c r="AE8" s="142">
        <v>0.54791666666666672</v>
      </c>
      <c r="AF8" s="142">
        <v>0.57291666666666663</v>
      </c>
      <c r="AG8" s="142">
        <v>0.59097222222222223</v>
      </c>
      <c r="AH8" s="142">
        <v>0.60833333333333328</v>
      </c>
      <c r="AI8" s="142">
        <v>0.6118055555555556</v>
      </c>
      <c r="AJ8" s="142">
        <v>0.63263888888888886</v>
      </c>
      <c r="AK8" s="142">
        <v>0.65347222222222223</v>
      </c>
      <c r="AL8" s="142">
        <v>0.6791666666666667</v>
      </c>
      <c r="AM8" s="142">
        <v>0.68680555555555556</v>
      </c>
      <c r="AN8" s="142">
        <v>0.69513888888888886</v>
      </c>
      <c r="AO8" s="142">
        <v>0.70347222222222217</v>
      </c>
      <c r="AP8" s="142">
        <v>0.71180555555555547</v>
      </c>
      <c r="AQ8" s="142">
        <v>0.72013888888888877</v>
      </c>
      <c r="AR8" s="142">
        <v>0.7284722222222223</v>
      </c>
      <c r="AS8" s="142">
        <v>0.7368055555555556</v>
      </c>
      <c r="AT8" s="142">
        <v>0.74513888888888891</v>
      </c>
      <c r="AU8" s="142">
        <v>0.75347222222222221</v>
      </c>
      <c r="AV8" s="142">
        <v>0.76180555555555551</v>
      </c>
      <c r="AW8" s="142">
        <v>0.77013888888888893</v>
      </c>
      <c r="AX8" s="142">
        <v>0.77847222222222223</v>
      </c>
      <c r="AY8" s="142">
        <v>0.78680555555555554</v>
      </c>
      <c r="AZ8" s="142">
        <v>0.79513888888888884</v>
      </c>
      <c r="BA8" s="142">
        <v>0.80347222222222214</v>
      </c>
      <c r="BB8" s="142">
        <v>0.82361111111111107</v>
      </c>
      <c r="BC8" s="142">
        <v>0.84583333333333333</v>
      </c>
      <c r="BD8" s="142">
        <v>0.8652777777777777</v>
      </c>
      <c r="BE8" s="142">
        <v>0.88750000000000007</v>
      </c>
      <c r="BF8" s="127"/>
    </row>
    <row r="9" spans="1:62" ht="18" customHeight="1" x14ac:dyDescent="0.25">
      <c r="A9" s="127"/>
      <c r="B9" s="140" t="s">
        <v>12</v>
      </c>
      <c r="C9" s="141" t="s">
        <v>9</v>
      </c>
      <c r="D9" s="142">
        <v>0.20347222222222219</v>
      </c>
      <c r="E9" s="142">
        <v>0.21180555555555555</v>
      </c>
      <c r="F9" s="142">
        <v>0.22013888888888883</v>
      </c>
      <c r="G9" s="142">
        <v>0.22847222222222222</v>
      </c>
      <c r="H9" s="142">
        <v>0.23680555555555552</v>
      </c>
      <c r="I9" s="142">
        <v>0.24513888888888888</v>
      </c>
      <c r="J9" s="142">
        <v>0.25347222222222221</v>
      </c>
      <c r="K9" s="142">
        <v>0.26180555555555557</v>
      </c>
      <c r="L9" s="142">
        <v>0.27013888888888887</v>
      </c>
      <c r="M9" s="142">
        <v>0.27847222222222218</v>
      </c>
      <c r="N9" s="142">
        <v>0.28680555555555554</v>
      </c>
      <c r="O9" s="142">
        <v>0.2951388888888889</v>
      </c>
      <c r="P9" s="142">
        <v>0.3034722222222222</v>
      </c>
      <c r="Q9" s="142">
        <v>0.31180555555555556</v>
      </c>
      <c r="R9" s="142">
        <v>0.32013888888888886</v>
      </c>
      <c r="S9" s="142">
        <v>0.32847222222222222</v>
      </c>
      <c r="T9" s="142">
        <v>0.33680555555555552</v>
      </c>
      <c r="U9" s="142">
        <v>0.3444444444444445</v>
      </c>
      <c r="V9" s="142">
        <v>0.36250000000000004</v>
      </c>
      <c r="W9" s="142">
        <v>0.38333333333333341</v>
      </c>
      <c r="X9" s="142">
        <v>0.4069444444444445</v>
      </c>
      <c r="Y9" s="142">
        <v>0.42500000000000004</v>
      </c>
      <c r="Z9" s="142">
        <v>0.44583333333333341</v>
      </c>
      <c r="AA9" s="142">
        <v>0.46527777777777785</v>
      </c>
      <c r="AB9" s="142">
        <v>0.49027777777777781</v>
      </c>
      <c r="AC9" s="142">
        <v>0.5083333333333333</v>
      </c>
      <c r="AD9" s="142">
        <v>0.52916666666666667</v>
      </c>
      <c r="AE9" s="142">
        <v>0.54861111111111116</v>
      </c>
      <c r="AF9" s="142">
        <v>0.57361111111111107</v>
      </c>
      <c r="AG9" s="142">
        <v>0.59166666666666667</v>
      </c>
      <c r="AH9" s="142">
        <v>0.60902777777777772</v>
      </c>
      <c r="AI9" s="142">
        <v>0.61250000000000004</v>
      </c>
      <c r="AJ9" s="142">
        <v>0.6333333333333333</v>
      </c>
      <c r="AK9" s="142">
        <v>0.65416666666666667</v>
      </c>
      <c r="AL9" s="142">
        <v>0.67986111111111114</v>
      </c>
      <c r="AM9" s="142">
        <v>0.68819444444444444</v>
      </c>
      <c r="AN9" s="142">
        <v>0.6958333333333333</v>
      </c>
      <c r="AO9" s="142">
        <v>0.70486111111111105</v>
      </c>
      <c r="AP9" s="142">
        <v>0.71249999999999991</v>
      </c>
      <c r="AQ9" s="142">
        <v>0.72152777777777766</v>
      </c>
      <c r="AR9" s="142">
        <v>0.72916666666666674</v>
      </c>
      <c r="AS9" s="142">
        <v>0.73819444444444449</v>
      </c>
      <c r="AT9" s="142">
        <v>0.74583333333333335</v>
      </c>
      <c r="AU9" s="142">
        <v>0.75486111111111109</v>
      </c>
      <c r="AV9" s="142">
        <v>0.76249999999999996</v>
      </c>
      <c r="AW9" s="142">
        <v>0.77152777777777781</v>
      </c>
      <c r="AX9" s="142">
        <v>0.77916666666666667</v>
      </c>
      <c r="AY9" s="142">
        <v>0.78819444444444442</v>
      </c>
      <c r="AZ9" s="142">
        <v>0.79583333333333328</v>
      </c>
      <c r="BA9" s="142">
        <v>0.80486111111111103</v>
      </c>
      <c r="BB9" s="142">
        <v>0.82430555555555551</v>
      </c>
      <c r="BC9" s="142">
        <v>0.84652777777777777</v>
      </c>
      <c r="BD9" s="142">
        <v>0.86597222222222214</v>
      </c>
      <c r="BE9" s="142">
        <v>0.88819444444444451</v>
      </c>
      <c r="BF9" s="127"/>
    </row>
    <row r="10" spans="1:62" ht="18" customHeight="1" x14ac:dyDescent="0.25">
      <c r="A10" s="127"/>
      <c r="B10" s="140" t="s">
        <v>13</v>
      </c>
      <c r="C10" s="141" t="s">
        <v>9</v>
      </c>
      <c r="D10" s="142">
        <v>0.20416666666666669</v>
      </c>
      <c r="E10" s="142">
        <v>0.21319444444444444</v>
      </c>
      <c r="F10" s="142">
        <v>0.22083333333333333</v>
      </c>
      <c r="G10" s="142">
        <v>0.2298611111111111</v>
      </c>
      <c r="H10" s="142">
        <v>0.23750000000000002</v>
      </c>
      <c r="I10" s="142">
        <v>0.24652777777777776</v>
      </c>
      <c r="J10" s="142">
        <v>0.25416666666666671</v>
      </c>
      <c r="K10" s="142">
        <v>0.26319444444444445</v>
      </c>
      <c r="L10" s="142">
        <v>0.27083333333333337</v>
      </c>
      <c r="M10" s="142">
        <v>0.27986111111111106</v>
      </c>
      <c r="N10" s="142">
        <v>0.28750000000000003</v>
      </c>
      <c r="O10" s="142">
        <v>0.29652777777777778</v>
      </c>
      <c r="P10" s="142">
        <v>0.3041666666666667</v>
      </c>
      <c r="Q10" s="142">
        <v>0.31319444444444444</v>
      </c>
      <c r="R10" s="142">
        <v>0.32083333333333336</v>
      </c>
      <c r="S10" s="142">
        <v>0.3298611111111111</v>
      </c>
      <c r="T10" s="142">
        <v>0.33750000000000002</v>
      </c>
      <c r="U10" s="142">
        <v>0.34513888888888888</v>
      </c>
      <c r="V10" s="142">
        <v>0.36319444444444443</v>
      </c>
      <c r="W10" s="142">
        <v>0.3840277777777778</v>
      </c>
      <c r="X10" s="142">
        <v>0.40763888888888888</v>
      </c>
      <c r="Y10" s="142">
        <v>0.42569444444444443</v>
      </c>
      <c r="Z10" s="142">
        <v>0.4465277777777778</v>
      </c>
      <c r="AA10" s="142">
        <v>0.46597222222222223</v>
      </c>
      <c r="AB10" s="142">
        <v>0.4909722222222222</v>
      </c>
      <c r="AC10" s="142">
        <v>0.50902777777777763</v>
      </c>
      <c r="AD10" s="142">
        <v>0.52986111111111101</v>
      </c>
      <c r="AE10" s="142">
        <v>0.54930555555555549</v>
      </c>
      <c r="AF10" s="142">
        <v>0.5743055555555554</v>
      </c>
      <c r="AG10" s="142">
        <v>0.59236111111111101</v>
      </c>
      <c r="AH10" s="142">
        <v>0.60972222222222205</v>
      </c>
      <c r="AI10" s="142">
        <v>0.61319444444444438</v>
      </c>
      <c r="AJ10" s="142">
        <v>0.63402777777777763</v>
      </c>
      <c r="AK10" s="142">
        <v>0.65486111111111101</v>
      </c>
      <c r="AL10" s="142">
        <v>0.68055555555555547</v>
      </c>
      <c r="AM10" s="142">
        <v>0.68958333333333333</v>
      </c>
      <c r="AN10" s="142">
        <v>0.69652777777777763</v>
      </c>
      <c r="AO10" s="142">
        <v>0.70624999999999993</v>
      </c>
      <c r="AP10" s="142">
        <v>0.71319444444444424</v>
      </c>
      <c r="AQ10" s="142">
        <v>0.72291666666666654</v>
      </c>
      <c r="AR10" s="142">
        <v>0.72986111111111107</v>
      </c>
      <c r="AS10" s="142">
        <v>0.73958333333333337</v>
      </c>
      <c r="AT10" s="142">
        <v>0.74652777777777768</v>
      </c>
      <c r="AU10" s="142">
        <v>0.75624999999999998</v>
      </c>
      <c r="AV10" s="142">
        <v>0.76319444444444429</v>
      </c>
      <c r="AW10" s="142">
        <v>0.7729166666666667</v>
      </c>
      <c r="AX10" s="142">
        <v>0.77986111111111101</v>
      </c>
      <c r="AY10" s="142">
        <v>0.7895833333333333</v>
      </c>
      <c r="AZ10" s="142">
        <v>0.79652777777777761</v>
      </c>
      <c r="BA10" s="142">
        <v>0.80624999999999991</v>
      </c>
      <c r="BB10" s="142">
        <v>0.82499999999999984</v>
      </c>
      <c r="BC10" s="142">
        <v>0.8472222222222221</v>
      </c>
      <c r="BD10" s="142">
        <v>0.86666666666666647</v>
      </c>
      <c r="BE10" s="142">
        <v>0.88888888888888884</v>
      </c>
      <c r="BF10" s="127"/>
    </row>
    <row r="11" spans="1:62" ht="18" customHeight="1" x14ac:dyDescent="0.25">
      <c r="A11" s="127"/>
      <c r="B11" s="147" t="s">
        <v>70</v>
      </c>
      <c r="C11" s="148" t="s">
        <v>9</v>
      </c>
      <c r="D11" s="150">
        <v>0.20486111111111113</v>
      </c>
      <c r="E11" s="150"/>
      <c r="F11" s="150">
        <v>0.22152777777777777</v>
      </c>
      <c r="G11" s="150"/>
      <c r="H11" s="150">
        <v>0.23819444444444446</v>
      </c>
      <c r="I11" s="150"/>
      <c r="J11" s="150">
        <v>0.25486111111111115</v>
      </c>
      <c r="K11" s="150"/>
      <c r="L11" s="150">
        <v>0.27152777777777781</v>
      </c>
      <c r="M11" s="150"/>
      <c r="N11" s="150">
        <v>0.28819444444444448</v>
      </c>
      <c r="O11" s="150"/>
      <c r="P11" s="150">
        <v>0.30486111111111114</v>
      </c>
      <c r="Q11" s="150"/>
      <c r="R11" s="150">
        <v>0.3215277777777778</v>
      </c>
      <c r="S11" s="150"/>
      <c r="T11" s="150">
        <v>0.33819444444444446</v>
      </c>
      <c r="U11" s="150">
        <v>0.34583333333333333</v>
      </c>
      <c r="V11" s="150">
        <v>0.36388888888888887</v>
      </c>
      <c r="W11" s="150">
        <v>0.38472222222222224</v>
      </c>
      <c r="X11" s="150">
        <v>0.40833333333333333</v>
      </c>
      <c r="Y11" s="150">
        <v>0.42638888888888887</v>
      </c>
      <c r="Z11" s="150">
        <v>0.44722222222222224</v>
      </c>
      <c r="AA11" s="150">
        <v>0.46666666666666667</v>
      </c>
      <c r="AB11" s="150">
        <v>0.49166666666666664</v>
      </c>
      <c r="AC11" s="150">
        <v>0.50972222222222208</v>
      </c>
      <c r="AD11" s="150">
        <v>0.53055555555555545</v>
      </c>
      <c r="AE11" s="150">
        <v>0.54999999999999993</v>
      </c>
      <c r="AF11" s="150">
        <v>0.57499999999999984</v>
      </c>
      <c r="AG11" s="150">
        <v>0.59305555555555545</v>
      </c>
      <c r="AH11" s="150">
        <v>0.6104166666666665</v>
      </c>
      <c r="AI11" s="150">
        <v>0.61388888888888882</v>
      </c>
      <c r="AJ11" s="150">
        <v>0.63472222222222208</v>
      </c>
      <c r="AK11" s="150">
        <v>0.65555555555555545</v>
      </c>
      <c r="AL11" s="150">
        <v>0.68124999999999991</v>
      </c>
      <c r="AM11" s="150"/>
      <c r="AN11" s="150">
        <v>0.69722222222222208</v>
      </c>
      <c r="AO11" s="150"/>
      <c r="AP11" s="150">
        <v>0.71388888888888868</v>
      </c>
      <c r="AQ11" s="150"/>
      <c r="AR11" s="150">
        <v>0.73055555555555551</v>
      </c>
      <c r="AS11" s="150"/>
      <c r="AT11" s="150">
        <v>0.74722222222222212</v>
      </c>
      <c r="AU11" s="150"/>
      <c r="AV11" s="150">
        <v>0.76388888888888873</v>
      </c>
      <c r="AW11" s="150"/>
      <c r="AX11" s="150">
        <v>0.78055555555555545</v>
      </c>
      <c r="AY11" s="150"/>
      <c r="AZ11" s="150">
        <v>0.79722222222222205</v>
      </c>
      <c r="BA11" s="150"/>
      <c r="BB11" s="150">
        <v>0.82569444444444429</v>
      </c>
      <c r="BC11" s="150">
        <v>0.84791666666666654</v>
      </c>
      <c r="BD11" s="150">
        <v>0.86736111111111092</v>
      </c>
      <c r="BE11" s="150">
        <v>0.88958333333333328</v>
      </c>
      <c r="BF11" s="127"/>
    </row>
    <row r="12" spans="1:62" ht="18" customHeight="1" x14ac:dyDescent="0.25">
      <c r="A12" s="127"/>
      <c r="B12" s="140" t="s">
        <v>14</v>
      </c>
      <c r="C12" s="141" t="s">
        <v>9</v>
      </c>
      <c r="D12" s="142">
        <v>0.20555555555555557</v>
      </c>
      <c r="E12" s="142"/>
      <c r="F12" s="142">
        <v>0.22222222222222221</v>
      </c>
      <c r="G12" s="142"/>
      <c r="H12" s="142">
        <v>0.2388888888888889</v>
      </c>
      <c r="I12" s="142"/>
      <c r="J12" s="142">
        <v>0.25555555555555559</v>
      </c>
      <c r="K12" s="142"/>
      <c r="L12" s="142">
        <v>0.27222222222222225</v>
      </c>
      <c r="M12" s="142"/>
      <c r="N12" s="142">
        <v>0.28888888888888892</v>
      </c>
      <c r="O12" s="142"/>
      <c r="P12" s="142">
        <v>0.30555555555555558</v>
      </c>
      <c r="Q12" s="142"/>
      <c r="R12" s="142">
        <v>0.32222222222222224</v>
      </c>
      <c r="S12" s="142"/>
      <c r="T12" s="142">
        <v>0.33888888888888891</v>
      </c>
      <c r="U12" s="142">
        <v>0.34652777777777777</v>
      </c>
      <c r="V12" s="142">
        <v>0.36458333333333331</v>
      </c>
      <c r="W12" s="142">
        <v>0.38541666666666669</v>
      </c>
      <c r="X12" s="142">
        <v>0.40902777777777777</v>
      </c>
      <c r="Y12" s="142">
        <v>0.42708333333333331</v>
      </c>
      <c r="Z12" s="142">
        <v>0.44791666666666669</v>
      </c>
      <c r="AA12" s="142">
        <v>0.46736111111111112</v>
      </c>
      <c r="AB12" s="142">
        <v>0.49236111111111108</v>
      </c>
      <c r="AC12" s="142">
        <v>0.51041666666666652</v>
      </c>
      <c r="AD12" s="142">
        <v>0.53124999999999989</v>
      </c>
      <c r="AE12" s="142">
        <v>0.55069444444444438</v>
      </c>
      <c r="AF12" s="142">
        <v>0.57569444444444429</v>
      </c>
      <c r="AG12" s="142">
        <v>0.59374999999999989</v>
      </c>
      <c r="AH12" s="142">
        <v>0.61111111111111094</v>
      </c>
      <c r="AI12" s="142">
        <v>0.61458333333333326</v>
      </c>
      <c r="AJ12" s="142">
        <v>0.63541666666666652</v>
      </c>
      <c r="AK12" s="142">
        <v>0.65624999999999989</v>
      </c>
      <c r="AL12" s="142">
        <v>0.68194444444444435</v>
      </c>
      <c r="AM12" s="142"/>
      <c r="AN12" s="142">
        <v>0.69791666666666652</v>
      </c>
      <c r="AO12" s="142"/>
      <c r="AP12" s="142">
        <v>0.71458333333333313</v>
      </c>
      <c r="AQ12" s="142"/>
      <c r="AR12" s="142">
        <v>0.73124999999999996</v>
      </c>
      <c r="AS12" s="142"/>
      <c r="AT12" s="142">
        <v>0.74791666666666656</v>
      </c>
      <c r="AU12" s="142"/>
      <c r="AV12" s="142">
        <v>0.76458333333333317</v>
      </c>
      <c r="AW12" s="142"/>
      <c r="AX12" s="142">
        <v>0.78124999999999989</v>
      </c>
      <c r="AY12" s="142"/>
      <c r="AZ12" s="142">
        <v>0.7979166666666665</v>
      </c>
      <c r="BA12" s="142"/>
      <c r="BB12" s="142">
        <v>0.82638888888888873</v>
      </c>
      <c r="BC12" s="142">
        <v>0.84861111111111098</v>
      </c>
      <c r="BD12" s="142">
        <v>0.86805555555555536</v>
      </c>
      <c r="BE12" s="142">
        <v>0.89027777777777772</v>
      </c>
      <c r="BF12" s="127"/>
    </row>
    <row r="13" spans="1:62" ht="18" customHeight="1" x14ac:dyDescent="0.25">
      <c r="A13" s="127"/>
      <c r="B13" s="140" t="s">
        <v>15</v>
      </c>
      <c r="C13" s="141" t="s">
        <v>9</v>
      </c>
      <c r="D13" s="142">
        <v>0.20625000000000002</v>
      </c>
      <c r="E13" s="142"/>
      <c r="F13" s="142">
        <v>0.22291666666666665</v>
      </c>
      <c r="G13" s="142"/>
      <c r="H13" s="142">
        <v>0.23958333333333334</v>
      </c>
      <c r="I13" s="142"/>
      <c r="J13" s="142">
        <v>0.25625000000000003</v>
      </c>
      <c r="K13" s="142"/>
      <c r="L13" s="142">
        <v>0.2729166666666667</v>
      </c>
      <c r="M13" s="142"/>
      <c r="N13" s="142">
        <v>0.28958333333333336</v>
      </c>
      <c r="O13" s="142"/>
      <c r="P13" s="142">
        <v>0.30625000000000002</v>
      </c>
      <c r="Q13" s="142"/>
      <c r="R13" s="142">
        <v>0.32291666666666669</v>
      </c>
      <c r="S13" s="142"/>
      <c r="T13" s="142">
        <v>0.33958333333333335</v>
      </c>
      <c r="U13" s="142">
        <v>0.34722222222222221</v>
      </c>
      <c r="V13" s="142">
        <v>0.36527777777777776</v>
      </c>
      <c r="W13" s="142">
        <v>0.38611111111111113</v>
      </c>
      <c r="X13" s="142">
        <v>0.40972222222222221</v>
      </c>
      <c r="Y13" s="142">
        <v>0.42777777777777776</v>
      </c>
      <c r="Z13" s="142">
        <v>0.44861111111111113</v>
      </c>
      <c r="AA13" s="142">
        <v>0.46805555555555556</v>
      </c>
      <c r="AB13" s="142">
        <v>0.49305555555555552</v>
      </c>
      <c r="AC13" s="142">
        <v>0.51111111111111096</v>
      </c>
      <c r="AD13" s="142">
        <v>0.53194444444444433</v>
      </c>
      <c r="AE13" s="142">
        <v>0.55138888888888882</v>
      </c>
      <c r="AF13" s="142">
        <v>0.57638888888888873</v>
      </c>
      <c r="AG13" s="142">
        <v>0.59444444444444433</v>
      </c>
      <c r="AH13" s="142">
        <v>0.61180555555555538</v>
      </c>
      <c r="AI13" s="142">
        <v>0.6152777777777777</v>
      </c>
      <c r="AJ13" s="142">
        <v>0.63611111111111096</v>
      </c>
      <c r="AK13" s="142">
        <v>0.65694444444444433</v>
      </c>
      <c r="AL13" s="142">
        <v>0.6826388888888888</v>
      </c>
      <c r="AM13" s="142"/>
      <c r="AN13" s="142">
        <v>0.69861111111111096</v>
      </c>
      <c r="AO13" s="142"/>
      <c r="AP13" s="142">
        <v>0.71527777777777757</v>
      </c>
      <c r="AQ13" s="142"/>
      <c r="AR13" s="142">
        <v>0.7319444444444444</v>
      </c>
      <c r="AS13" s="142"/>
      <c r="AT13" s="142">
        <v>0.74861111111111101</v>
      </c>
      <c r="AU13" s="142"/>
      <c r="AV13" s="142">
        <v>0.76527777777777761</v>
      </c>
      <c r="AW13" s="142"/>
      <c r="AX13" s="142">
        <v>0.78194444444444433</v>
      </c>
      <c r="AY13" s="142"/>
      <c r="AZ13" s="142">
        <v>0.79861111111111094</v>
      </c>
      <c r="BA13" s="142"/>
      <c r="BB13" s="142">
        <v>0.82777777777777783</v>
      </c>
      <c r="BC13" s="142">
        <v>0.84930555555555542</v>
      </c>
      <c r="BD13" s="142">
        <v>0.86944444444444446</v>
      </c>
      <c r="BE13" s="142">
        <v>0.89097222222222217</v>
      </c>
      <c r="BF13" s="120"/>
    </row>
    <row r="14" spans="1:62" ht="18" customHeight="1" outlineLevel="1" x14ac:dyDescent="0.25">
      <c r="A14" s="134"/>
      <c r="B14" s="140" t="s">
        <v>16</v>
      </c>
      <c r="C14" s="141" t="s">
        <v>9</v>
      </c>
      <c r="D14" s="142">
        <v>0.20694444444444446</v>
      </c>
      <c r="E14" s="142"/>
      <c r="F14" s="142">
        <v>0.22361111111111109</v>
      </c>
      <c r="G14" s="142"/>
      <c r="H14" s="142">
        <v>0.24027777777777778</v>
      </c>
      <c r="I14" s="142"/>
      <c r="J14" s="142">
        <v>0.25694444444444448</v>
      </c>
      <c r="K14" s="142"/>
      <c r="L14" s="142">
        <v>0.27361111111111114</v>
      </c>
      <c r="M14" s="142"/>
      <c r="N14" s="142">
        <v>0.2902777777777778</v>
      </c>
      <c r="O14" s="142"/>
      <c r="P14" s="142">
        <v>0.30694444444444446</v>
      </c>
      <c r="Q14" s="142"/>
      <c r="R14" s="142">
        <v>0.32361111111111113</v>
      </c>
      <c r="S14" s="142"/>
      <c r="T14" s="142">
        <v>0.34027777777777779</v>
      </c>
      <c r="U14" s="142">
        <v>0.34791666666666665</v>
      </c>
      <c r="V14" s="142">
        <v>0.3659722222222222</v>
      </c>
      <c r="W14" s="142">
        <v>0.38680555555555557</v>
      </c>
      <c r="X14" s="142">
        <v>0.41041666666666665</v>
      </c>
      <c r="Y14" s="142">
        <v>0.4284722222222222</v>
      </c>
      <c r="Z14" s="142">
        <v>0.44930555555555557</v>
      </c>
      <c r="AA14" s="142">
        <v>0.46875</v>
      </c>
      <c r="AB14" s="142">
        <v>0.49374999999999997</v>
      </c>
      <c r="AC14" s="142">
        <v>0.5118055555555554</v>
      </c>
      <c r="AD14" s="142">
        <v>0.53263888888888877</v>
      </c>
      <c r="AE14" s="142">
        <v>0.55208333333333326</v>
      </c>
      <c r="AF14" s="142">
        <v>0.57708333333333317</v>
      </c>
      <c r="AG14" s="142">
        <v>0.59513888888888877</v>
      </c>
      <c r="AH14" s="142">
        <v>0.61249999999999982</v>
      </c>
      <c r="AI14" s="142">
        <v>0.61597222222222214</v>
      </c>
      <c r="AJ14" s="142">
        <v>0.6368055555555554</v>
      </c>
      <c r="AK14" s="142">
        <v>0.65763888888888877</v>
      </c>
      <c r="AL14" s="142">
        <v>0.68333333333333324</v>
      </c>
      <c r="AM14" s="142"/>
      <c r="AN14" s="142">
        <v>0.6993055555555554</v>
      </c>
      <c r="AO14" s="142"/>
      <c r="AP14" s="142">
        <v>0.71597222222222201</v>
      </c>
      <c r="AQ14" s="142"/>
      <c r="AR14" s="142">
        <v>0.73263888888888884</v>
      </c>
      <c r="AS14" s="142"/>
      <c r="AT14" s="142">
        <v>0.74930555555555545</v>
      </c>
      <c r="AU14" s="142"/>
      <c r="AV14" s="142">
        <v>0.76597222222222205</v>
      </c>
      <c r="AW14" s="142"/>
      <c r="AX14" s="142">
        <v>0.78263888888888877</v>
      </c>
      <c r="AY14" s="142"/>
      <c r="AZ14" s="142">
        <v>0.79930555555555538</v>
      </c>
      <c r="BA14" s="142"/>
      <c r="BB14" s="142">
        <v>0.82847222222222217</v>
      </c>
      <c r="BC14" s="142">
        <v>0.84999999999999987</v>
      </c>
      <c r="BD14" s="142">
        <v>0.8701388888888888</v>
      </c>
      <c r="BE14" s="142">
        <v>0.89166666666666661</v>
      </c>
    </row>
    <row r="15" spans="1:62" ht="18" customHeight="1" outlineLevel="1" x14ac:dyDescent="0.25">
      <c r="A15" s="134"/>
      <c r="B15" s="140" t="s">
        <v>17</v>
      </c>
      <c r="C15" s="141" t="s">
        <v>9</v>
      </c>
      <c r="D15" s="142"/>
      <c r="E15" s="142">
        <v>0.21388888888888891</v>
      </c>
      <c r="F15" s="142"/>
      <c r="G15" s="142">
        <v>0.23055555555555554</v>
      </c>
      <c r="H15" s="142"/>
      <c r="I15" s="142">
        <v>0.24722222222222223</v>
      </c>
      <c r="J15" s="142"/>
      <c r="K15" s="142">
        <v>0.2638888888888889</v>
      </c>
      <c r="L15" s="142"/>
      <c r="M15" s="142">
        <v>0.28055555555555556</v>
      </c>
      <c r="N15" s="142"/>
      <c r="O15" s="142">
        <v>0.29722222222222222</v>
      </c>
      <c r="P15" s="142"/>
      <c r="Q15" s="142">
        <v>0.31388888888888888</v>
      </c>
      <c r="R15" s="142"/>
      <c r="S15" s="142">
        <v>0.33055555555555555</v>
      </c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>
        <v>0.69027777777777777</v>
      </c>
      <c r="AN15" s="142"/>
      <c r="AO15" s="142">
        <v>0.70694444444444438</v>
      </c>
      <c r="AP15" s="142"/>
      <c r="AQ15" s="142">
        <v>0.72361111111111109</v>
      </c>
      <c r="AR15" s="142"/>
      <c r="AS15" s="142">
        <v>0.7402777777777777</v>
      </c>
      <c r="AT15" s="142"/>
      <c r="AU15" s="142">
        <v>0.75694444444444453</v>
      </c>
      <c r="AV15" s="142"/>
      <c r="AW15" s="142">
        <v>0.77361111111111114</v>
      </c>
      <c r="AX15" s="142"/>
      <c r="AY15" s="142">
        <v>0.79027777777777775</v>
      </c>
      <c r="AZ15" s="142"/>
      <c r="BA15" s="142">
        <v>0.80694444444444446</v>
      </c>
      <c r="BB15" s="142"/>
      <c r="BC15" s="142"/>
      <c r="BD15" s="142"/>
      <c r="BE15" s="142"/>
    </row>
    <row r="16" spans="1:62" ht="18" customHeight="1" outlineLevel="1" x14ac:dyDescent="0.25">
      <c r="A16" s="134"/>
      <c r="B16" s="140" t="s">
        <v>18</v>
      </c>
      <c r="C16" s="141" t="s">
        <v>9</v>
      </c>
      <c r="D16" s="142">
        <v>0.20833333333333334</v>
      </c>
      <c r="E16" s="142">
        <v>0.21458333333333335</v>
      </c>
      <c r="F16" s="142">
        <v>0.22499999999999998</v>
      </c>
      <c r="G16" s="142">
        <v>0.23125000000000001</v>
      </c>
      <c r="H16" s="142">
        <v>0.24166666666666667</v>
      </c>
      <c r="I16" s="142">
        <v>0.24791666666666667</v>
      </c>
      <c r="J16" s="142">
        <v>0.25833333333333336</v>
      </c>
      <c r="K16" s="142">
        <v>0.26458333333333339</v>
      </c>
      <c r="L16" s="142">
        <v>0.27500000000000002</v>
      </c>
      <c r="M16" s="142">
        <v>0.28125</v>
      </c>
      <c r="N16" s="142">
        <v>0.29166666666666669</v>
      </c>
      <c r="O16" s="142">
        <v>0.29791666666666672</v>
      </c>
      <c r="P16" s="142">
        <v>0.30833333333333335</v>
      </c>
      <c r="Q16" s="142">
        <v>0.31458333333333338</v>
      </c>
      <c r="R16" s="142">
        <v>0.32500000000000001</v>
      </c>
      <c r="S16" s="142">
        <v>0.33125000000000004</v>
      </c>
      <c r="T16" s="142">
        <v>0.34166666666666667</v>
      </c>
      <c r="U16" s="142">
        <v>0.34861111111111115</v>
      </c>
      <c r="V16" s="142">
        <v>0.3666666666666667</v>
      </c>
      <c r="W16" s="142">
        <v>0.38750000000000007</v>
      </c>
      <c r="X16" s="142">
        <v>0.41111111111111115</v>
      </c>
      <c r="Y16" s="142">
        <v>0.4291666666666667</v>
      </c>
      <c r="Z16" s="142">
        <v>0.45000000000000007</v>
      </c>
      <c r="AA16" s="142">
        <v>0.4694444444444445</v>
      </c>
      <c r="AB16" s="142">
        <v>0.49444444444444446</v>
      </c>
      <c r="AC16" s="142">
        <v>0.51249999999999996</v>
      </c>
      <c r="AD16" s="142">
        <v>0.53333333333333321</v>
      </c>
      <c r="AE16" s="142">
        <v>0.55277777777777781</v>
      </c>
      <c r="AF16" s="142">
        <v>0.57777777777777761</v>
      </c>
      <c r="AG16" s="142">
        <v>0.59583333333333333</v>
      </c>
      <c r="AH16" s="142">
        <v>0.61319444444444426</v>
      </c>
      <c r="AI16" s="142">
        <v>0.6166666666666667</v>
      </c>
      <c r="AJ16" s="142">
        <v>0.63749999999999984</v>
      </c>
      <c r="AK16" s="142">
        <v>0.65833333333333333</v>
      </c>
      <c r="AL16" s="142">
        <v>0.68472222222222223</v>
      </c>
      <c r="AM16" s="142">
        <v>0.69097222222222221</v>
      </c>
      <c r="AN16" s="142">
        <v>0.7006944444444444</v>
      </c>
      <c r="AO16" s="142">
        <v>0.70763888888888882</v>
      </c>
      <c r="AP16" s="142">
        <v>0.71736111111111101</v>
      </c>
      <c r="AQ16" s="142">
        <v>0.72430555555555554</v>
      </c>
      <c r="AR16" s="142">
        <v>0.73402777777777783</v>
      </c>
      <c r="AS16" s="142">
        <v>0.74097222222222214</v>
      </c>
      <c r="AT16" s="142">
        <v>0.75069444444444444</v>
      </c>
      <c r="AU16" s="142">
        <v>0.75763888888888897</v>
      </c>
      <c r="AV16" s="142">
        <v>0.76736111111111105</v>
      </c>
      <c r="AW16" s="142">
        <v>0.77430555555555558</v>
      </c>
      <c r="AX16" s="142">
        <v>0.78402777777777777</v>
      </c>
      <c r="AY16" s="142">
        <v>0.79097222222222219</v>
      </c>
      <c r="AZ16" s="142">
        <v>0.80069444444444438</v>
      </c>
      <c r="BA16" s="142">
        <v>0.80763888888888891</v>
      </c>
      <c r="BB16" s="142">
        <v>0.82916666666666661</v>
      </c>
      <c r="BC16" s="142">
        <v>0.85069444444444442</v>
      </c>
      <c r="BD16" s="142">
        <v>0.87083333333333324</v>
      </c>
      <c r="BE16" s="142">
        <v>0.89236111111111116</v>
      </c>
    </row>
    <row r="17" spans="1:58" ht="18" customHeight="1" outlineLevel="1" x14ac:dyDescent="0.25">
      <c r="A17" s="127"/>
      <c r="B17" s="140" t="s">
        <v>19</v>
      </c>
      <c r="C17" s="141" t="s">
        <v>9</v>
      </c>
      <c r="D17" s="142">
        <v>0.20972222222222223</v>
      </c>
      <c r="E17" s="142">
        <v>0.21597222222222223</v>
      </c>
      <c r="F17" s="142">
        <v>0.22638888888888886</v>
      </c>
      <c r="G17" s="142">
        <v>0.2326388888888889</v>
      </c>
      <c r="H17" s="142">
        <v>0.24305555555555555</v>
      </c>
      <c r="I17" s="142">
        <v>0.24930555555555556</v>
      </c>
      <c r="J17" s="142">
        <v>0.25972222222222224</v>
      </c>
      <c r="K17" s="142">
        <v>0.26597222222222228</v>
      </c>
      <c r="L17" s="142">
        <v>0.27638888888888891</v>
      </c>
      <c r="M17" s="142">
        <v>0.28263888888888888</v>
      </c>
      <c r="N17" s="142">
        <v>0.29305555555555557</v>
      </c>
      <c r="O17" s="142">
        <v>0.2993055555555556</v>
      </c>
      <c r="P17" s="142">
        <v>0.30972222222222223</v>
      </c>
      <c r="Q17" s="142">
        <v>0.31597222222222227</v>
      </c>
      <c r="R17" s="142">
        <v>0.3263888888888889</v>
      </c>
      <c r="S17" s="142">
        <v>0.33263888888888893</v>
      </c>
      <c r="T17" s="142">
        <v>0.34305555555555556</v>
      </c>
      <c r="U17" s="142">
        <v>0.34930555555555554</v>
      </c>
      <c r="V17" s="142">
        <v>0.36736111111111108</v>
      </c>
      <c r="W17" s="142">
        <v>0.38819444444444445</v>
      </c>
      <c r="X17" s="142">
        <v>0.41180555555555554</v>
      </c>
      <c r="Y17" s="142">
        <v>0.42986111111111108</v>
      </c>
      <c r="Z17" s="142">
        <v>0.45069444444444445</v>
      </c>
      <c r="AA17" s="142">
        <v>0.47013888888888888</v>
      </c>
      <c r="AB17" s="142">
        <v>0.49513888888888885</v>
      </c>
      <c r="AC17" s="142">
        <v>0.51319444444444429</v>
      </c>
      <c r="AD17" s="142">
        <v>0.53402777777777755</v>
      </c>
      <c r="AE17" s="142">
        <v>0.55347222222222214</v>
      </c>
      <c r="AF17" s="142">
        <v>0.57847222222222194</v>
      </c>
      <c r="AG17" s="142">
        <v>0.59652777777777766</v>
      </c>
      <c r="AH17" s="142">
        <v>0.6138888888888886</v>
      </c>
      <c r="AI17" s="142">
        <v>0.61736111111111103</v>
      </c>
      <c r="AJ17" s="142">
        <v>0.63819444444444418</v>
      </c>
      <c r="AK17" s="142">
        <v>0.65902777777777766</v>
      </c>
      <c r="AL17" s="142">
        <v>0.68611111111111101</v>
      </c>
      <c r="AM17" s="142">
        <v>0.69236111111111098</v>
      </c>
      <c r="AN17" s="142">
        <v>0.70208333333333317</v>
      </c>
      <c r="AO17" s="142">
        <v>0.70902777777777759</v>
      </c>
      <c r="AP17" s="142">
        <v>0.71874999999999978</v>
      </c>
      <c r="AQ17" s="142">
        <v>0.72569444444444431</v>
      </c>
      <c r="AR17" s="142">
        <v>0.73541666666666661</v>
      </c>
      <c r="AS17" s="142">
        <v>0.74236111111111092</v>
      </c>
      <c r="AT17" s="142">
        <v>0.75208333333333321</v>
      </c>
      <c r="AU17" s="142">
        <v>0.75902777777777775</v>
      </c>
      <c r="AV17" s="142">
        <v>0.76874999999999982</v>
      </c>
      <c r="AW17" s="142">
        <v>0.77569444444444435</v>
      </c>
      <c r="AX17" s="142">
        <v>0.78541666666666654</v>
      </c>
      <c r="AY17" s="142">
        <v>0.79236111111111096</v>
      </c>
      <c r="AZ17" s="142">
        <v>0.80208333333333315</v>
      </c>
      <c r="BA17" s="142">
        <v>0.80902777777777768</v>
      </c>
      <c r="BB17" s="142">
        <v>0.82986111111111116</v>
      </c>
      <c r="BC17" s="142">
        <v>0.85138888888888875</v>
      </c>
      <c r="BD17" s="142">
        <v>0.87152777777777779</v>
      </c>
      <c r="BE17" s="142">
        <v>0.89305555555555549</v>
      </c>
    </row>
    <row r="18" spans="1:58" ht="18" customHeight="1" x14ac:dyDescent="0.25">
      <c r="A18" s="127"/>
      <c r="B18" s="140" t="s">
        <v>20</v>
      </c>
      <c r="C18" s="141" t="s">
        <v>7</v>
      </c>
      <c r="D18" s="142">
        <v>0.21041666666666667</v>
      </c>
      <c r="E18" s="142">
        <v>0.21736111111111112</v>
      </c>
      <c r="F18" s="142">
        <v>0.2270833333333333</v>
      </c>
      <c r="G18" s="142">
        <v>0.23402777777777778</v>
      </c>
      <c r="H18" s="142">
        <v>0.24374999999999999</v>
      </c>
      <c r="I18" s="142">
        <v>0.25069444444444444</v>
      </c>
      <c r="J18" s="142">
        <v>0.26041666666666669</v>
      </c>
      <c r="K18" s="142">
        <v>0.26736111111111116</v>
      </c>
      <c r="L18" s="142">
        <v>0.27708333333333335</v>
      </c>
      <c r="M18" s="142">
        <v>0.28402777777777777</v>
      </c>
      <c r="N18" s="142">
        <v>0.29375000000000001</v>
      </c>
      <c r="O18" s="142">
        <v>0.30069444444444449</v>
      </c>
      <c r="P18" s="142">
        <v>0.31041666666666667</v>
      </c>
      <c r="Q18" s="142">
        <v>0.31736111111111115</v>
      </c>
      <c r="R18" s="142">
        <v>0.32708333333333334</v>
      </c>
      <c r="S18" s="142">
        <v>0.33402777777777781</v>
      </c>
      <c r="T18" s="142">
        <v>0.34375</v>
      </c>
      <c r="U18" s="142">
        <v>0.35</v>
      </c>
      <c r="V18" s="142">
        <v>0.36805555555555552</v>
      </c>
      <c r="W18" s="142">
        <v>0.3888888888888889</v>
      </c>
      <c r="X18" s="142">
        <v>0.41249999999999998</v>
      </c>
      <c r="Y18" s="142">
        <v>0.43055555555555552</v>
      </c>
      <c r="Z18" s="142">
        <v>0.4513888888888889</v>
      </c>
      <c r="AA18" s="142">
        <v>0.47083333333333333</v>
      </c>
      <c r="AB18" s="142">
        <v>0.49583333333333329</v>
      </c>
      <c r="AC18" s="142">
        <v>0.51388888888888873</v>
      </c>
      <c r="AD18" s="142">
        <v>0.53472222222222199</v>
      </c>
      <c r="AE18" s="142">
        <v>0.55416666666666659</v>
      </c>
      <c r="AF18" s="142">
        <v>0.57916666666666639</v>
      </c>
      <c r="AG18" s="142">
        <v>0.5972222222222221</v>
      </c>
      <c r="AH18" s="142">
        <v>0.61458333333333304</v>
      </c>
      <c r="AI18" s="142">
        <v>0.61805555555555547</v>
      </c>
      <c r="AJ18" s="142">
        <v>0.63888888888888862</v>
      </c>
      <c r="AK18" s="142">
        <v>0.6597222222222221</v>
      </c>
      <c r="AL18" s="142">
        <v>0.6875</v>
      </c>
      <c r="AM18" s="142">
        <v>0.69374999999999998</v>
      </c>
      <c r="AN18" s="142">
        <v>0.70347222222222217</v>
      </c>
      <c r="AO18" s="142">
        <v>0.71041666666666659</v>
      </c>
      <c r="AP18" s="142">
        <v>0.72013888888888877</v>
      </c>
      <c r="AQ18" s="142">
        <v>0.7270833333333333</v>
      </c>
      <c r="AR18" s="142">
        <v>0.7368055555555556</v>
      </c>
      <c r="AS18" s="142">
        <v>0.74374999999999991</v>
      </c>
      <c r="AT18" s="142">
        <v>0.75347222222222221</v>
      </c>
      <c r="AU18" s="142">
        <v>0.76041666666666674</v>
      </c>
      <c r="AV18" s="142">
        <v>0.77013888888888882</v>
      </c>
      <c r="AW18" s="142">
        <v>0.77708333333333335</v>
      </c>
      <c r="AX18" s="142">
        <v>0.78680555555555554</v>
      </c>
      <c r="AY18" s="142">
        <v>0.79374999999999996</v>
      </c>
      <c r="AZ18" s="142">
        <v>0.80347222222222214</v>
      </c>
      <c r="BA18" s="142">
        <v>0.81041666666666667</v>
      </c>
      <c r="BB18" s="142">
        <v>0.83124999999999993</v>
      </c>
      <c r="BC18" s="142">
        <v>0.85208333333333319</v>
      </c>
      <c r="BD18" s="142">
        <v>0.87291666666666656</v>
      </c>
      <c r="BE18" s="142">
        <v>0.89374999999999993</v>
      </c>
      <c r="BF18" s="127"/>
    </row>
    <row r="19" spans="1:58" ht="18" customHeight="1" x14ac:dyDescent="0.25">
      <c r="A19" s="127"/>
      <c r="B19" s="135"/>
      <c r="C19" s="120"/>
      <c r="D19" s="120"/>
      <c r="E19" s="120"/>
      <c r="F19" s="120"/>
      <c r="G19" s="120"/>
      <c r="H19" s="120"/>
      <c r="I19" s="137"/>
      <c r="J19" s="120"/>
      <c r="K19" s="120"/>
      <c r="L19" s="131"/>
      <c r="M19" s="137"/>
      <c r="N19" s="133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33"/>
      <c r="Z19" s="120"/>
      <c r="AA19" s="133"/>
      <c r="AB19" s="120"/>
      <c r="AC19" s="120"/>
      <c r="AD19" s="131"/>
      <c r="AE19" s="131"/>
      <c r="AF19" s="120"/>
      <c r="AG19" s="120"/>
      <c r="AH19" s="131"/>
      <c r="AI19" s="131"/>
      <c r="AJ19" s="120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20"/>
      <c r="BF19" s="127"/>
    </row>
    <row r="20" spans="1:58" ht="18" customHeight="1" outlineLevel="1" x14ac:dyDescent="0.25">
      <c r="A20" s="127"/>
      <c r="B20" s="145" t="s">
        <v>20</v>
      </c>
      <c r="C20" s="143" t="s">
        <v>9</v>
      </c>
      <c r="D20" s="146">
        <v>0.21388888888888891</v>
      </c>
      <c r="E20" s="146">
        <v>0.22222222222222221</v>
      </c>
      <c r="F20" s="146">
        <v>0.23055555555555554</v>
      </c>
      <c r="G20" s="146">
        <v>0.2388888888888889</v>
      </c>
      <c r="H20" s="146">
        <v>0.24722222222222223</v>
      </c>
      <c r="I20" s="146">
        <v>0.25555555555555559</v>
      </c>
      <c r="J20" s="146">
        <v>0.2638888888888889</v>
      </c>
      <c r="K20" s="146">
        <v>0.2722222222222222</v>
      </c>
      <c r="L20" s="146">
        <v>0.28055555555555556</v>
      </c>
      <c r="M20" s="146">
        <v>0.28888888888888892</v>
      </c>
      <c r="N20" s="146">
        <v>0.29722222222222222</v>
      </c>
      <c r="O20" s="146">
        <v>0.30555555555555552</v>
      </c>
      <c r="P20" s="146">
        <v>0.31388888888888888</v>
      </c>
      <c r="Q20" s="146">
        <v>0.32222222222222224</v>
      </c>
      <c r="R20" s="146">
        <v>0.33055555555555555</v>
      </c>
      <c r="S20" s="146">
        <v>0.3527777777777778</v>
      </c>
      <c r="T20" s="146">
        <v>0.37361111111111112</v>
      </c>
      <c r="U20" s="146">
        <v>0.3972222222222222</v>
      </c>
      <c r="V20" s="146">
        <v>0.4152777777777778</v>
      </c>
      <c r="W20" s="146">
        <v>0.43611111111111112</v>
      </c>
      <c r="X20" s="146">
        <v>0.45555555555555555</v>
      </c>
      <c r="Y20" s="146">
        <v>0.48055555555555557</v>
      </c>
      <c r="Z20" s="146">
        <v>0.49861111111111112</v>
      </c>
      <c r="AA20" s="146">
        <v>0.51944444444444449</v>
      </c>
      <c r="AB20" s="146">
        <v>0.53888888888888886</v>
      </c>
      <c r="AC20" s="146">
        <v>0.56388888888888888</v>
      </c>
      <c r="AD20" s="146">
        <v>0.58194444444444449</v>
      </c>
      <c r="AE20" s="146">
        <v>0.59930555555555554</v>
      </c>
      <c r="AF20" s="146">
        <v>0.60277777777777775</v>
      </c>
      <c r="AG20" s="146">
        <v>0.62361111111111112</v>
      </c>
      <c r="AH20" s="146">
        <v>0.64444444444444449</v>
      </c>
      <c r="AI20" s="146">
        <v>0.66527777777777775</v>
      </c>
      <c r="AJ20" s="146">
        <v>0.67361111111111116</v>
      </c>
      <c r="AK20" s="146">
        <v>0.68194444444444446</v>
      </c>
      <c r="AL20" s="146">
        <v>0.69027777777777777</v>
      </c>
      <c r="AM20" s="146">
        <v>0.69861111111111107</v>
      </c>
      <c r="AN20" s="146">
        <v>0.70694444444444438</v>
      </c>
      <c r="AO20" s="146">
        <v>0.71527777777777779</v>
      </c>
      <c r="AP20" s="146">
        <v>0.72361111111111109</v>
      </c>
      <c r="AQ20" s="146">
        <v>0.7319444444444444</v>
      </c>
      <c r="AR20" s="146">
        <v>0.7402777777777777</v>
      </c>
      <c r="AS20" s="146">
        <v>0.74861111111111101</v>
      </c>
      <c r="AT20" s="146">
        <v>0.75694444444444453</v>
      </c>
      <c r="AU20" s="146">
        <v>0.76527777777777783</v>
      </c>
      <c r="AV20" s="146">
        <v>0.77361111111111114</v>
      </c>
      <c r="AW20" s="146">
        <v>0.78194444444444444</v>
      </c>
      <c r="AX20" s="146">
        <v>0.79027777777777775</v>
      </c>
      <c r="AY20" s="146">
        <v>0.81527777777777777</v>
      </c>
      <c r="AZ20" s="146">
        <v>0.83472222222222225</v>
      </c>
      <c r="BA20" s="146">
        <v>0.85555555555555562</v>
      </c>
      <c r="BB20" s="146">
        <v>0.87638888888888899</v>
      </c>
      <c r="BC20" s="120"/>
      <c r="BD20" s="127"/>
    </row>
    <row r="21" spans="1:58" ht="18" customHeight="1" x14ac:dyDescent="0.25">
      <c r="A21" s="127"/>
      <c r="B21" s="140" t="s">
        <v>19</v>
      </c>
      <c r="C21" s="141" t="s">
        <v>9</v>
      </c>
      <c r="D21" s="142">
        <v>0.21527777777777779</v>
      </c>
      <c r="E21" s="142">
        <v>0.22361111111111109</v>
      </c>
      <c r="F21" s="142">
        <v>0.23194444444444443</v>
      </c>
      <c r="G21" s="142">
        <v>0.24027777777777778</v>
      </c>
      <c r="H21" s="142">
        <v>0.24861111111111112</v>
      </c>
      <c r="I21" s="142">
        <v>0.25694444444444448</v>
      </c>
      <c r="J21" s="142">
        <v>0.26527777777777778</v>
      </c>
      <c r="K21" s="142">
        <v>0.27361111111111108</v>
      </c>
      <c r="L21" s="142">
        <v>0.28194444444444444</v>
      </c>
      <c r="M21" s="142">
        <v>0.2902777777777778</v>
      </c>
      <c r="N21" s="142">
        <v>0.2986111111111111</v>
      </c>
      <c r="O21" s="142">
        <v>0.30694444444444441</v>
      </c>
      <c r="P21" s="142">
        <v>0.31527777777777777</v>
      </c>
      <c r="Q21" s="142">
        <v>0.32361111111111113</v>
      </c>
      <c r="R21" s="142">
        <v>0.33194444444444443</v>
      </c>
      <c r="S21" s="142">
        <v>0.35416666666666669</v>
      </c>
      <c r="T21" s="142">
        <v>0.375</v>
      </c>
      <c r="U21" s="142">
        <v>0.39861111111111108</v>
      </c>
      <c r="V21" s="142">
        <v>0.41666666666666669</v>
      </c>
      <c r="W21" s="142">
        <v>0.4375</v>
      </c>
      <c r="X21" s="142">
        <v>0.45694444444444443</v>
      </c>
      <c r="Y21" s="142">
        <v>0.48194444444444445</v>
      </c>
      <c r="Z21" s="142">
        <v>0.5</v>
      </c>
      <c r="AA21" s="142">
        <v>0.52083333333333337</v>
      </c>
      <c r="AB21" s="142">
        <v>0.54027777777777775</v>
      </c>
      <c r="AC21" s="142">
        <v>0.56527777777777777</v>
      </c>
      <c r="AD21" s="142">
        <v>0.58333333333333337</v>
      </c>
      <c r="AE21" s="142">
        <v>0.60069444444444442</v>
      </c>
      <c r="AF21" s="142">
        <v>0.60416666666666663</v>
      </c>
      <c r="AG21" s="142">
        <v>0.625</v>
      </c>
      <c r="AH21" s="142">
        <v>0.64583333333333337</v>
      </c>
      <c r="AI21" s="142">
        <v>0.66666666666666663</v>
      </c>
      <c r="AJ21" s="142">
        <v>0.67499999999999993</v>
      </c>
      <c r="AK21" s="142">
        <v>0.68333333333333324</v>
      </c>
      <c r="AL21" s="142">
        <v>0.69166666666666676</v>
      </c>
      <c r="AM21" s="142">
        <v>0.70000000000000007</v>
      </c>
      <c r="AN21" s="142">
        <v>0.70833333333333337</v>
      </c>
      <c r="AO21" s="142">
        <v>0.71666666666666667</v>
      </c>
      <c r="AP21" s="142">
        <v>0.72499999999999998</v>
      </c>
      <c r="AQ21" s="142">
        <v>0.73333333333333339</v>
      </c>
      <c r="AR21" s="142">
        <v>0.7416666666666667</v>
      </c>
      <c r="AS21" s="142">
        <v>0.75</v>
      </c>
      <c r="AT21" s="142">
        <v>0.7583333333333333</v>
      </c>
      <c r="AU21" s="142">
        <v>0.76666666666666661</v>
      </c>
      <c r="AV21" s="142">
        <v>0.77500000000000002</v>
      </c>
      <c r="AW21" s="142">
        <v>0.78333333333333333</v>
      </c>
      <c r="AX21" s="142">
        <v>0.79166666666666663</v>
      </c>
      <c r="AY21" s="142">
        <v>0.81666666666666676</v>
      </c>
      <c r="AZ21" s="142">
        <v>0.83611111111111114</v>
      </c>
      <c r="BA21" s="142">
        <v>0.8569444444444444</v>
      </c>
      <c r="BB21" s="142">
        <v>0.87777777777777777</v>
      </c>
      <c r="BC21" s="120"/>
      <c r="BD21" s="127"/>
    </row>
    <row r="22" spans="1:58" ht="18" customHeight="1" x14ac:dyDescent="0.25">
      <c r="A22" s="127"/>
      <c r="B22" s="140" t="s">
        <v>21</v>
      </c>
      <c r="C22" s="141" t="s">
        <v>9</v>
      </c>
      <c r="D22" s="142">
        <v>0.21666666666666667</v>
      </c>
      <c r="E22" s="142"/>
      <c r="F22" s="142">
        <v>0.23333333333333331</v>
      </c>
      <c r="G22" s="142"/>
      <c r="H22" s="142">
        <v>0.25</v>
      </c>
      <c r="I22" s="142"/>
      <c r="J22" s="142">
        <v>0.26666666666666666</v>
      </c>
      <c r="K22" s="142"/>
      <c r="L22" s="142">
        <v>0.28333333333333333</v>
      </c>
      <c r="M22" s="142"/>
      <c r="N22" s="142">
        <v>0.3</v>
      </c>
      <c r="O22" s="142"/>
      <c r="P22" s="142">
        <v>0.31666666666666665</v>
      </c>
      <c r="Q22" s="142"/>
      <c r="R22" s="142">
        <v>0.33333333333333331</v>
      </c>
      <c r="S22" s="142">
        <v>0.35486111111111113</v>
      </c>
      <c r="T22" s="142">
        <v>0.3756944444444445</v>
      </c>
      <c r="U22" s="142">
        <v>0.39930555555555558</v>
      </c>
      <c r="V22" s="142">
        <v>0.41736111111111113</v>
      </c>
      <c r="W22" s="142">
        <v>0.4381944444444445</v>
      </c>
      <c r="X22" s="142">
        <v>0.45763888888888887</v>
      </c>
      <c r="Y22" s="142">
        <v>0.4826388888888889</v>
      </c>
      <c r="Z22" s="142">
        <v>0.50069444444444444</v>
      </c>
      <c r="AA22" s="142">
        <v>0.52152777777777781</v>
      </c>
      <c r="AB22" s="142">
        <v>0.54097222222222219</v>
      </c>
      <c r="AC22" s="142">
        <v>0.56597222222222221</v>
      </c>
      <c r="AD22" s="142">
        <v>0.58402777777777781</v>
      </c>
      <c r="AE22" s="142">
        <v>0.60138888888888886</v>
      </c>
      <c r="AF22" s="142">
        <v>0.60486111111111118</v>
      </c>
      <c r="AG22" s="142">
        <v>0.62569444444444444</v>
      </c>
      <c r="AH22" s="142">
        <v>0.64652777777777781</v>
      </c>
      <c r="AI22" s="142">
        <v>0.66736111111111107</v>
      </c>
      <c r="AJ22" s="142"/>
      <c r="AK22" s="142">
        <v>0.68472222222222223</v>
      </c>
      <c r="AL22" s="142"/>
      <c r="AM22" s="142">
        <v>0.70138888888888884</v>
      </c>
      <c r="AN22" s="142"/>
      <c r="AO22" s="142">
        <v>0.71805555555555556</v>
      </c>
      <c r="AP22" s="142"/>
      <c r="AQ22" s="142">
        <v>0.73472222222222217</v>
      </c>
      <c r="AR22" s="142"/>
      <c r="AS22" s="142">
        <v>0.75138888888888899</v>
      </c>
      <c r="AT22" s="142"/>
      <c r="AU22" s="142">
        <v>0.7680555555555556</v>
      </c>
      <c r="AV22" s="142"/>
      <c r="AW22" s="142">
        <v>0.78472222222222221</v>
      </c>
      <c r="AX22" s="142"/>
      <c r="AY22" s="142">
        <v>0.81736111111111109</v>
      </c>
      <c r="AZ22" s="142">
        <v>0.83680555555555547</v>
      </c>
      <c r="BA22" s="142">
        <v>0.85763888888888884</v>
      </c>
      <c r="BB22" s="142">
        <v>0.87847222222222221</v>
      </c>
      <c r="BC22" s="153"/>
      <c r="BD22" s="127"/>
    </row>
    <row r="23" spans="1:58" ht="18" customHeight="1" outlineLevel="1" x14ac:dyDescent="0.25">
      <c r="A23" s="127"/>
      <c r="B23" s="140" t="s">
        <v>16</v>
      </c>
      <c r="C23" s="141" t="s">
        <v>9</v>
      </c>
      <c r="D23" s="142">
        <v>0.21805555555555556</v>
      </c>
      <c r="E23" s="142"/>
      <c r="F23" s="142">
        <v>0.23472222222222219</v>
      </c>
      <c r="G23" s="142"/>
      <c r="H23" s="142">
        <v>0.25138888888888888</v>
      </c>
      <c r="I23" s="142"/>
      <c r="J23" s="142">
        <v>0.26805555555555555</v>
      </c>
      <c r="K23" s="142"/>
      <c r="L23" s="142">
        <v>0.28472222222222221</v>
      </c>
      <c r="M23" s="142"/>
      <c r="N23" s="142">
        <v>0.30138888888888887</v>
      </c>
      <c r="O23" s="142"/>
      <c r="P23" s="142">
        <v>0.31805555555555554</v>
      </c>
      <c r="Q23" s="142"/>
      <c r="R23" s="142">
        <v>0.3347222222222222</v>
      </c>
      <c r="S23" s="142">
        <v>0.35555555555555557</v>
      </c>
      <c r="T23" s="142">
        <v>0.37638888888888888</v>
      </c>
      <c r="U23" s="142">
        <v>0.39999999999999997</v>
      </c>
      <c r="V23" s="142">
        <v>0.41805555555555557</v>
      </c>
      <c r="W23" s="142">
        <v>0.43888888888888888</v>
      </c>
      <c r="X23" s="142">
        <v>0.45833333333333331</v>
      </c>
      <c r="Y23" s="142">
        <v>0.48333333333333334</v>
      </c>
      <c r="Z23" s="142">
        <v>0.50138888888888888</v>
      </c>
      <c r="AA23" s="142">
        <v>0.52222222222222225</v>
      </c>
      <c r="AB23" s="142">
        <v>0.54166666666666663</v>
      </c>
      <c r="AC23" s="142">
        <v>0.56666666666666665</v>
      </c>
      <c r="AD23" s="142">
        <v>0.58472222222222225</v>
      </c>
      <c r="AE23" s="142">
        <v>0.6020833333333333</v>
      </c>
      <c r="AF23" s="142">
        <v>0.60555555555555551</v>
      </c>
      <c r="AG23" s="142">
        <v>0.62638888888888888</v>
      </c>
      <c r="AH23" s="142">
        <v>0.64722222222222225</v>
      </c>
      <c r="AI23" s="142">
        <v>0.66805555555555562</v>
      </c>
      <c r="AJ23" s="142"/>
      <c r="AK23" s="142">
        <v>0.68611111111111101</v>
      </c>
      <c r="AL23" s="142"/>
      <c r="AM23" s="142">
        <v>0.70277777777777783</v>
      </c>
      <c r="AN23" s="142"/>
      <c r="AO23" s="142">
        <v>0.71944444444444444</v>
      </c>
      <c r="AP23" s="142"/>
      <c r="AQ23" s="142">
        <v>0.73611111111111116</v>
      </c>
      <c r="AR23" s="142"/>
      <c r="AS23" s="142">
        <v>0.75277777777777777</v>
      </c>
      <c r="AT23" s="142"/>
      <c r="AU23" s="142">
        <v>0.76944444444444438</v>
      </c>
      <c r="AV23" s="142"/>
      <c r="AW23" s="142">
        <v>0.78611111111111109</v>
      </c>
      <c r="AX23" s="142"/>
      <c r="AY23" s="142">
        <v>0.81805555555555554</v>
      </c>
      <c r="AZ23" s="142">
        <v>0.83750000000000002</v>
      </c>
      <c r="BA23" s="142">
        <v>0.85833333333333339</v>
      </c>
      <c r="BB23" s="142">
        <v>0.87916666666666676</v>
      </c>
      <c r="BC23" s="120"/>
      <c r="BD23" s="127"/>
    </row>
    <row r="24" spans="1:58" ht="18" customHeight="1" outlineLevel="1" x14ac:dyDescent="0.25">
      <c r="A24" s="127"/>
      <c r="B24" s="140" t="s">
        <v>15</v>
      </c>
      <c r="C24" s="141" t="s">
        <v>9</v>
      </c>
      <c r="D24" s="142">
        <v>0.21875</v>
      </c>
      <c r="E24" s="142"/>
      <c r="F24" s="142">
        <v>0.23541666666666664</v>
      </c>
      <c r="G24" s="142"/>
      <c r="H24" s="142">
        <v>0.25208333333333333</v>
      </c>
      <c r="I24" s="142"/>
      <c r="J24" s="142">
        <v>0.26874999999999999</v>
      </c>
      <c r="K24" s="142"/>
      <c r="L24" s="142">
        <v>0.28541666666666665</v>
      </c>
      <c r="M24" s="142"/>
      <c r="N24" s="142">
        <v>0.30208333333333331</v>
      </c>
      <c r="O24" s="142"/>
      <c r="P24" s="142">
        <v>0.31874999999999998</v>
      </c>
      <c r="Q24" s="142"/>
      <c r="R24" s="142">
        <v>0.33541666666666664</v>
      </c>
      <c r="S24" s="142">
        <v>0.35625000000000001</v>
      </c>
      <c r="T24" s="142">
        <v>0.37708333333333333</v>
      </c>
      <c r="U24" s="142">
        <v>0.40069444444444441</v>
      </c>
      <c r="V24" s="142">
        <v>0.41875000000000001</v>
      </c>
      <c r="W24" s="142">
        <v>0.43958333333333333</v>
      </c>
      <c r="X24" s="142">
        <v>0.45902777777777776</v>
      </c>
      <c r="Y24" s="142">
        <v>0.48402777777777778</v>
      </c>
      <c r="Z24" s="142">
        <v>0.50208333333333333</v>
      </c>
      <c r="AA24" s="142">
        <v>0.5229166666666667</v>
      </c>
      <c r="AB24" s="142">
        <v>0.54236111111111107</v>
      </c>
      <c r="AC24" s="142">
        <v>0.56736111111111109</v>
      </c>
      <c r="AD24" s="142">
        <v>0.5854166666666667</v>
      </c>
      <c r="AE24" s="142">
        <v>0.60277777777777775</v>
      </c>
      <c r="AF24" s="142">
        <v>0.60624999999999996</v>
      </c>
      <c r="AG24" s="142">
        <v>0.62708333333333333</v>
      </c>
      <c r="AH24" s="142">
        <v>0.6479166666666667</v>
      </c>
      <c r="AI24" s="142">
        <v>0.66875000000000007</v>
      </c>
      <c r="AJ24" s="142"/>
      <c r="AK24" s="142">
        <v>0.68680555555555556</v>
      </c>
      <c r="AL24" s="142"/>
      <c r="AM24" s="142">
        <v>0.70347222222222239</v>
      </c>
      <c r="AN24" s="142"/>
      <c r="AO24" s="142">
        <v>0.72013888888888899</v>
      </c>
      <c r="AP24" s="142"/>
      <c r="AQ24" s="142">
        <v>0.73680555555555571</v>
      </c>
      <c r="AR24" s="142"/>
      <c r="AS24" s="142">
        <v>0.75347222222222232</v>
      </c>
      <c r="AT24" s="142"/>
      <c r="AU24" s="142">
        <v>0.77013888888888893</v>
      </c>
      <c r="AV24" s="142"/>
      <c r="AW24" s="142">
        <v>0.78680555555555565</v>
      </c>
      <c r="AX24" s="142"/>
      <c r="AY24" s="142">
        <v>0.81874999999999998</v>
      </c>
      <c r="AZ24" s="142">
        <v>0.83819444444444446</v>
      </c>
      <c r="BA24" s="142">
        <v>0.85902777777777783</v>
      </c>
      <c r="BB24" s="142">
        <v>0.87986111111111109</v>
      </c>
      <c r="BC24" s="120"/>
      <c r="BD24" s="127"/>
    </row>
    <row r="25" spans="1:58" ht="18" customHeight="1" x14ac:dyDescent="0.25">
      <c r="A25" s="127"/>
      <c r="B25" s="140" t="s">
        <v>14</v>
      </c>
      <c r="C25" s="141" t="s">
        <v>9</v>
      </c>
      <c r="D25" s="142">
        <v>0.21944444444444444</v>
      </c>
      <c r="E25" s="142"/>
      <c r="F25" s="142">
        <v>0.23611111111111113</v>
      </c>
      <c r="G25" s="142"/>
      <c r="H25" s="142">
        <v>0.25277777777777777</v>
      </c>
      <c r="I25" s="142"/>
      <c r="J25" s="142">
        <v>0.26944444444444443</v>
      </c>
      <c r="K25" s="142"/>
      <c r="L25" s="142">
        <v>0.28611111111111115</v>
      </c>
      <c r="M25" s="142"/>
      <c r="N25" s="142">
        <v>0.30277777777777776</v>
      </c>
      <c r="O25" s="142"/>
      <c r="P25" s="142">
        <v>0.31944444444444448</v>
      </c>
      <c r="Q25" s="142"/>
      <c r="R25" s="142">
        <v>0.33611111111111108</v>
      </c>
      <c r="S25" s="142">
        <v>0.35625000000000001</v>
      </c>
      <c r="T25" s="142">
        <v>0.37708333333333338</v>
      </c>
      <c r="U25" s="142">
        <v>0.40069444444444446</v>
      </c>
      <c r="V25" s="142">
        <v>0.41875000000000001</v>
      </c>
      <c r="W25" s="142">
        <v>0.43958333333333338</v>
      </c>
      <c r="X25" s="142">
        <v>0.45902777777777781</v>
      </c>
      <c r="Y25" s="142">
        <v>0.48402777777777778</v>
      </c>
      <c r="Z25" s="142">
        <v>0.50208333333333333</v>
      </c>
      <c r="AA25" s="142">
        <v>0.5229166666666667</v>
      </c>
      <c r="AB25" s="142">
        <v>0.54236111111111118</v>
      </c>
      <c r="AC25" s="142">
        <v>0.56736111111111109</v>
      </c>
      <c r="AD25" s="142">
        <v>0.5854166666666667</v>
      </c>
      <c r="AE25" s="142">
        <v>0.60277777777777775</v>
      </c>
      <c r="AF25" s="142">
        <v>0.60625000000000007</v>
      </c>
      <c r="AG25" s="142">
        <v>0.62708333333333333</v>
      </c>
      <c r="AH25" s="142">
        <v>0.6479166666666667</v>
      </c>
      <c r="AI25" s="142">
        <v>0.66875000000000007</v>
      </c>
      <c r="AJ25" s="142"/>
      <c r="AK25" s="142">
        <v>0.6875</v>
      </c>
      <c r="AL25" s="142"/>
      <c r="AM25" s="142">
        <v>0.70416666666666661</v>
      </c>
      <c r="AN25" s="142"/>
      <c r="AO25" s="142">
        <v>0.72083333333333333</v>
      </c>
      <c r="AP25" s="142"/>
      <c r="AQ25" s="142">
        <v>0.73749999999999993</v>
      </c>
      <c r="AR25" s="142"/>
      <c r="AS25" s="142">
        <v>0.75416666666666676</v>
      </c>
      <c r="AT25" s="142"/>
      <c r="AU25" s="142">
        <v>0.77083333333333337</v>
      </c>
      <c r="AV25" s="142"/>
      <c r="AW25" s="142">
        <v>0.78749999999999998</v>
      </c>
      <c r="AX25" s="142"/>
      <c r="AY25" s="142">
        <v>0.81944444444444453</v>
      </c>
      <c r="AZ25" s="142">
        <v>0.83888888888888891</v>
      </c>
      <c r="BA25" s="142">
        <v>0.85972222222222217</v>
      </c>
      <c r="BB25" s="142">
        <v>0.88055555555555554</v>
      </c>
      <c r="BC25" s="120"/>
      <c r="BD25" s="127"/>
    </row>
    <row r="26" spans="1:58" ht="18" customHeight="1" x14ac:dyDescent="0.25">
      <c r="A26" s="127"/>
      <c r="B26" s="154" t="s">
        <v>70</v>
      </c>
      <c r="C26" s="148" t="s">
        <v>9</v>
      </c>
      <c r="D26" s="150">
        <v>0.22013888888888888</v>
      </c>
      <c r="E26" s="150"/>
      <c r="F26" s="150">
        <v>0.23680555555555557</v>
      </c>
      <c r="G26" s="150"/>
      <c r="H26" s="150">
        <v>0.25347222222222221</v>
      </c>
      <c r="I26" s="150"/>
      <c r="J26" s="150">
        <v>0.27013888888888887</v>
      </c>
      <c r="K26" s="150"/>
      <c r="L26" s="150">
        <v>0.28680555555555559</v>
      </c>
      <c r="M26" s="150"/>
      <c r="N26" s="150">
        <v>0.3034722222222222</v>
      </c>
      <c r="O26" s="150"/>
      <c r="P26" s="150">
        <v>0.32013888888888892</v>
      </c>
      <c r="Q26" s="150"/>
      <c r="R26" s="150">
        <v>0.33680555555555552</v>
      </c>
      <c r="S26" s="150">
        <v>0.35694444444444445</v>
      </c>
      <c r="T26" s="150">
        <v>0.37777777777777782</v>
      </c>
      <c r="U26" s="150">
        <v>0.40138888888888891</v>
      </c>
      <c r="V26" s="150">
        <v>0.41944444444444445</v>
      </c>
      <c r="W26" s="150">
        <v>0.44027777777777782</v>
      </c>
      <c r="X26" s="150">
        <v>0.45972222222222225</v>
      </c>
      <c r="Y26" s="150">
        <v>0.48472222222222222</v>
      </c>
      <c r="Z26" s="150">
        <v>0.50277777777777777</v>
      </c>
      <c r="AA26" s="150">
        <v>0.52361111111111114</v>
      </c>
      <c r="AB26" s="150">
        <v>0.54305555555555562</v>
      </c>
      <c r="AC26" s="150">
        <v>0.56805555555555554</v>
      </c>
      <c r="AD26" s="150">
        <v>0.58611111111111114</v>
      </c>
      <c r="AE26" s="150">
        <v>0.60347222222222219</v>
      </c>
      <c r="AF26" s="150">
        <v>0.60694444444444451</v>
      </c>
      <c r="AG26" s="150">
        <v>0.62777777777777777</v>
      </c>
      <c r="AH26" s="150">
        <v>0.64861111111111114</v>
      </c>
      <c r="AI26" s="150">
        <v>0.66944444444444451</v>
      </c>
      <c r="AJ26" s="150"/>
      <c r="AK26" s="150">
        <v>0.68819444444444444</v>
      </c>
      <c r="AL26" s="150"/>
      <c r="AM26" s="150">
        <v>0.70486111111111116</v>
      </c>
      <c r="AN26" s="150"/>
      <c r="AO26" s="150">
        <v>0.72152777777777777</v>
      </c>
      <c r="AP26" s="150"/>
      <c r="AQ26" s="150">
        <v>0.73819444444444438</v>
      </c>
      <c r="AR26" s="150"/>
      <c r="AS26" s="150">
        <v>0.75486111111111109</v>
      </c>
      <c r="AT26" s="150"/>
      <c r="AU26" s="150">
        <v>0.7715277777777777</v>
      </c>
      <c r="AV26" s="150"/>
      <c r="AW26" s="150">
        <v>0.78819444444444453</v>
      </c>
      <c r="AX26" s="150"/>
      <c r="AY26" s="150">
        <v>0.82013888888888886</v>
      </c>
      <c r="AZ26" s="150">
        <v>0.83958333333333324</v>
      </c>
      <c r="BA26" s="150">
        <v>0.86041666666666661</v>
      </c>
      <c r="BB26" s="150">
        <v>0.88124999999999998</v>
      </c>
      <c r="BC26" s="120"/>
      <c r="BD26" s="127"/>
    </row>
    <row r="27" spans="1:58" ht="18" customHeight="1" x14ac:dyDescent="0.25">
      <c r="A27" s="127"/>
      <c r="B27" s="140" t="s">
        <v>18</v>
      </c>
      <c r="C27" s="141" t="s">
        <v>9</v>
      </c>
      <c r="D27" s="142"/>
      <c r="E27" s="142">
        <v>0.22500000000000001</v>
      </c>
      <c r="F27" s="142"/>
      <c r="G27" s="142">
        <v>0.24166666666666667</v>
      </c>
      <c r="H27" s="142"/>
      <c r="I27" s="142">
        <v>0.25833333333333336</v>
      </c>
      <c r="J27" s="142"/>
      <c r="K27" s="142">
        <v>0.27499999999999997</v>
      </c>
      <c r="L27" s="142"/>
      <c r="M27" s="142">
        <v>0.29166666666666669</v>
      </c>
      <c r="N27" s="142"/>
      <c r="O27" s="142">
        <v>0.30833333333333335</v>
      </c>
      <c r="P27" s="142"/>
      <c r="Q27" s="142">
        <v>0.32500000000000001</v>
      </c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>
        <v>0.67638888888888893</v>
      </c>
      <c r="AK27" s="142"/>
      <c r="AL27" s="142">
        <v>0.69305555555555554</v>
      </c>
      <c r="AM27" s="142"/>
      <c r="AN27" s="142">
        <v>0.70972222222222225</v>
      </c>
      <c r="AO27" s="142"/>
      <c r="AP27" s="142">
        <v>0.72638888888888886</v>
      </c>
      <c r="AQ27" s="142"/>
      <c r="AR27" s="142">
        <v>0.74305555555555547</v>
      </c>
      <c r="AS27" s="142"/>
      <c r="AT27" s="142">
        <v>0.7597222222222223</v>
      </c>
      <c r="AU27" s="142"/>
      <c r="AV27" s="142">
        <v>0.77638888888888891</v>
      </c>
      <c r="AW27" s="142"/>
      <c r="AX27" s="142">
        <v>0.79305555555555562</v>
      </c>
      <c r="AY27" s="142"/>
      <c r="AZ27" s="142"/>
      <c r="BA27" s="142"/>
      <c r="BB27" s="142"/>
      <c r="BC27" s="120"/>
      <c r="BD27" s="127"/>
    </row>
    <row r="28" spans="1:58" ht="18" customHeight="1" x14ac:dyDescent="0.25">
      <c r="A28" s="127"/>
      <c r="B28" s="140" t="s">
        <v>17</v>
      </c>
      <c r="C28" s="141" t="s">
        <v>9</v>
      </c>
      <c r="D28" s="142"/>
      <c r="E28" s="142">
        <v>0.22638888888888889</v>
      </c>
      <c r="F28" s="142"/>
      <c r="G28" s="142">
        <v>0.24305555555555555</v>
      </c>
      <c r="H28" s="142"/>
      <c r="I28" s="142">
        <v>0.25972222222222224</v>
      </c>
      <c r="J28" s="142"/>
      <c r="K28" s="142">
        <v>0.27638888888888885</v>
      </c>
      <c r="L28" s="142"/>
      <c r="M28" s="142">
        <v>0.29305555555555557</v>
      </c>
      <c r="N28" s="142"/>
      <c r="O28" s="142">
        <v>0.30972222222222223</v>
      </c>
      <c r="P28" s="142"/>
      <c r="Q28" s="142">
        <v>0.3263888888888889</v>
      </c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>
        <v>0.6777777777777777</v>
      </c>
      <c r="AK28" s="142"/>
      <c r="AL28" s="142">
        <v>0.69444444444444453</v>
      </c>
      <c r="AM28" s="142"/>
      <c r="AN28" s="142">
        <v>0.71111111111111114</v>
      </c>
      <c r="AO28" s="142"/>
      <c r="AP28" s="142">
        <v>0.72777777777777775</v>
      </c>
      <c r="AQ28" s="142"/>
      <c r="AR28" s="142">
        <v>0.74444444444444446</v>
      </c>
      <c r="AS28" s="142"/>
      <c r="AT28" s="142">
        <v>0.76111111111111107</v>
      </c>
      <c r="AU28" s="142"/>
      <c r="AV28" s="142">
        <v>0.77777777777777779</v>
      </c>
      <c r="AW28" s="142"/>
      <c r="AX28" s="142">
        <v>0.7944444444444444</v>
      </c>
      <c r="AY28" s="142"/>
      <c r="AZ28" s="142"/>
      <c r="BA28" s="142"/>
      <c r="BB28" s="142"/>
      <c r="BC28" s="120"/>
      <c r="BD28" s="127"/>
    </row>
    <row r="29" spans="1:58" ht="18" customHeight="1" x14ac:dyDescent="0.25">
      <c r="A29" s="120"/>
      <c r="B29" s="140" t="s">
        <v>13</v>
      </c>
      <c r="C29" s="141" t="s">
        <v>9</v>
      </c>
      <c r="D29" s="142">
        <v>0.22083333333333333</v>
      </c>
      <c r="E29" s="142">
        <v>0.22708333333333333</v>
      </c>
      <c r="F29" s="142">
        <v>0.23750000000000002</v>
      </c>
      <c r="G29" s="142">
        <v>0.24374999999999999</v>
      </c>
      <c r="H29" s="142">
        <v>0.25416666666666665</v>
      </c>
      <c r="I29" s="142">
        <v>0.26041666666666669</v>
      </c>
      <c r="J29" s="142">
        <v>0.27083333333333331</v>
      </c>
      <c r="K29" s="142">
        <v>0.27708333333333335</v>
      </c>
      <c r="L29" s="142">
        <v>0.28750000000000003</v>
      </c>
      <c r="M29" s="142">
        <v>0.29375000000000001</v>
      </c>
      <c r="N29" s="142">
        <v>0.30416666666666664</v>
      </c>
      <c r="O29" s="142">
        <v>0.31041666666666667</v>
      </c>
      <c r="P29" s="142">
        <v>0.32083333333333336</v>
      </c>
      <c r="Q29" s="142">
        <v>0.32708333333333334</v>
      </c>
      <c r="R29" s="142">
        <v>0.33749999999999997</v>
      </c>
      <c r="S29" s="142">
        <v>0.35694444444444445</v>
      </c>
      <c r="T29" s="142">
        <v>0.37777777777777777</v>
      </c>
      <c r="U29" s="142">
        <v>0.40138888888888885</v>
      </c>
      <c r="V29" s="142">
        <v>0.41944444444444445</v>
      </c>
      <c r="W29" s="142">
        <v>0.44027777777777777</v>
      </c>
      <c r="X29" s="142">
        <v>0.4597222222222222</v>
      </c>
      <c r="Y29" s="142">
        <v>0.48472222222222222</v>
      </c>
      <c r="Z29" s="142">
        <v>0.50277777777777777</v>
      </c>
      <c r="AA29" s="142">
        <v>0.52361111111111114</v>
      </c>
      <c r="AB29" s="142">
        <v>0.54305555555555551</v>
      </c>
      <c r="AC29" s="142">
        <v>0.56805555555555554</v>
      </c>
      <c r="AD29" s="142">
        <v>0.58611111111111114</v>
      </c>
      <c r="AE29" s="142">
        <v>0.60347222222222219</v>
      </c>
      <c r="AF29" s="142">
        <v>0.6069444444444444</v>
      </c>
      <c r="AG29" s="142">
        <v>0.62777777777777777</v>
      </c>
      <c r="AH29" s="142">
        <v>0.64861111111111114</v>
      </c>
      <c r="AI29" s="142">
        <v>0.6694444444444444</v>
      </c>
      <c r="AJ29" s="142">
        <v>0.67847222222222225</v>
      </c>
      <c r="AK29" s="142">
        <v>0.68888888888888899</v>
      </c>
      <c r="AL29" s="142">
        <v>0.69513888888888886</v>
      </c>
      <c r="AM29" s="142">
        <v>0.7055555555555556</v>
      </c>
      <c r="AN29" s="142">
        <v>0.71180555555555547</v>
      </c>
      <c r="AO29" s="142">
        <v>0.72222222222222221</v>
      </c>
      <c r="AP29" s="142">
        <v>0.7284722222222223</v>
      </c>
      <c r="AQ29" s="142">
        <v>0.73888888888888893</v>
      </c>
      <c r="AR29" s="142">
        <v>0.74513888888888891</v>
      </c>
      <c r="AS29" s="142">
        <v>0.75555555555555554</v>
      </c>
      <c r="AT29" s="142">
        <v>0.76180555555555562</v>
      </c>
      <c r="AU29" s="142">
        <v>0.77222222222222225</v>
      </c>
      <c r="AV29" s="142">
        <v>0.77847222222222223</v>
      </c>
      <c r="AW29" s="142">
        <v>0.78888888888888886</v>
      </c>
      <c r="AX29" s="142">
        <v>0.79513888888888884</v>
      </c>
      <c r="AY29" s="142">
        <v>0.82013888888888886</v>
      </c>
      <c r="AZ29" s="142">
        <v>0.83958333333333324</v>
      </c>
      <c r="BA29" s="142">
        <v>0.86041666666666661</v>
      </c>
      <c r="BB29" s="142">
        <v>0.88124999999999998</v>
      </c>
      <c r="BC29" s="120"/>
      <c r="BD29" s="120"/>
    </row>
    <row r="30" spans="1:58" ht="18" customHeight="1" x14ac:dyDescent="0.25">
      <c r="A30" s="127"/>
      <c r="B30" s="140" t="s">
        <v>22</v>
      </c>
      <c r="C30" s="141" t="s">
        <v>9</v>
      </c>
      <c r="D30" s="142">
        <v>0.22222222222222221</v>
      </c>
      <c r="E30" s="142">
        <v>0.22847222222222222</v>
      </c>
      <c r="F30" s="142">
        <v>0.2388888888888889</v>
      </c>
      <c r="G30" s="142">
        <v>0.24513888888888888</v>
      </c>
      <c r="H30" s="142">
        <v>0.25555555555555559</v>
      </c>
      <c r="I30" s="142">
        <v>0.26180555555555557</v>
      </c>
      <c r="J30" s="142">
        <v>0.2722222222222222</v>
      </c>
      <c r="K30" s="142">
        <v>0.27847222222222223</v>
      </c>
      <c r="L30" s="142">
        <v>0.28888888888888892</v>
      </c>
      <c r="M30" s="142">
        <v>0.2951388888888889</v>
      </c>
      <c r="N30" s="142">
        <v>0.30555555555555552</v>
      </c>
      <c r="O30" s="142">
        <v>0.31180555555555556</v>
      </c>
      <c r="P30" s="142">
        <v>0.32222222222222224</v>
      </c>
      <c r="Q30" s="142">
        <v>0.32847222222222222</v>
      </c>
      <c r="R30" s="142">
        <v>0.33888888888888885</v>
      </c>
      <c r="S30" s="142">
        <v>0.3576388888888889</v>
      </c>
      <c r="T30" s="142">
        <v>0.37847222222222227</v>
      </c>
      <c r="U30" s="142">
        <v>0.40208333333333335</v>
      </c>
      <c r="V30" s="142">
        <v>0.4201388888888889</v>
      </c>
      <c r="W30" s="142">
        <v>0.44097222222222227</v>
      </c>
      <c r="X30" s="142">
        <v>0.4604166666666667</v>
      </c>
      <c r="Y30" s="142">
        <v>0.48541666666666666</v>
      </c>
      <c r="Z30" s="142">
        <v>0.50347222222222221</v>
      </c>
      <c r="AA30" s="142">
        <v>0.52430555555555558</v>
      </c>
      <c r="AB30" s="142">
        <v>0.54375000000000007</v>
      </c>
      <c r="AC30" s="142">
        <v>0.56874999999999998</v>
      </c>
      <c r="AD30" s="142">
        <v>0.58680555555555558</v>
      </c>
      <c r="AE30" s="142">
        <v>0.60416666666666663</v>
      </c>
      <c r="AF30" s="142">
        <v>0.60763888888888895</v>
      </c>
      <c r="AG30" s="142">
        <v>0.62847222222222221</v>
      </c>
      <c r="AH30" s="142">
        <v>0.64930555555555558</v>
      </c>
      <c r="AI30" s="142">
        <v>0.67013888888888884</v>
      </c>
      <c r="AJ30" s="142">
        <v>0.67986111111111114</v>
      </c>
      <c r="AK30" s="142">
        <v>0.69027777777777777</v>
      </c>
      <c r="AL30" s="142">
        <v>0.69652777777777775</v>
      </c>
      <c r="AM30" s="142">
        <v>0.70694444444444438</v>
      </c>
      <c r="AN30" s="142">
        <v>0.71319444444444446</v>
      </c>
      <c r="AO30" s="142">
        <v>0.72361111111111109</v>
      </c>
      <c r="AP30" s="142">
        <v>0.72986111111111107</v>
      </c>
      <c r="AQ30" s="142">
        <v>0.7402777777777777</v>
      </c>
      <c r="AR30" s="142">
        <v>0.74652777777777779</v>
      </c>
      <c r="AS30" s="142">
        <v>0.75694444444444453</v>
      </c>
      <c r="AT30" s="142">
        <v>0.7631944444444444</v>
      </c>
      <c r="AU30" s="142">
        <v>0.77361111111111114</v>
      </c>
      <c r="AV30" s="142">
        <v>0.77986111111111101</v>
      </c>
      <c r="AW30" s="142">
        <v>0.79027777777777775</v>
      </c>
      <c r="AX30" s="142">
        <v>0.79652777777777783</v>
      </c>
      <c r="AY30" s="142">
        <v>0.8208333333333333</v>
      </c>
      <c r="AZ30" s="142">
        <v>0.84027777777777779</v>
      </c>
      <c r="BA30" s="142">
        <v>0.86111111111111116</v>
      </c>
      <c r="BB30" s="142">
        <v>0.88194444444444453</v>
      </c>
      <c r="BC30" s="120"/>
      <c r="BD30" s="127"/>
    </row>
    <row r="31" spans="1:58" ht="19.8" customHeight="1" x14ac:dyDescent="0.25">
      <c r="A31" s="127"/>
      <c r="B31" s="140" t="s">
        <v>23</v>
      </c>
      <c r="C31" s="141" t="s">
        <v>9</v>
      </c>
      <c r="D31" s="142">
        <v>0.22291666666666665</v>
      </c>
      <c r="E31" s="142">
        <v>0.22916666666666666</v>
      </c>
      <c r="F31" s="142">
        <v>0.23958333333333334</v>
      </c>
      <c r="G31" s="142">
        <v>0.24583333333333332</v>
      </c>
      <c r="H31" s="142">
        <v>0.25625000000000003</v>
      </c>
      <c r="I31" s="142">
        <v>0.26250000000000001</v>
      </c>
      <c r="J31" s="142">
        <v>0.27291666666666664</v>
      </c>
      <c r="K31" s="142">
        <v>0.27916666666666667</v>
      </c>
      <c r="L31" s="142">
        <v>0.28958333333333336</v>
      </c>
      <c r="M31" s="142">
        <v>0.29583333333333334</v>
      </c>
      <c r="N31" s="142">
        <v>0.30624999999999997</v>
      </c>
      <c r="O31" s="142">
        <v>0.3125</v>
      </c>
      <c r="P31" s="142">
        <v>0.32291666666666669</v>
      </c>
      <c r="Q31" s="142">
        <v>0.32916666666666666</v>
      </c>
      <c r="R31" s="142">
        <v>0.33958333333333329</v>
      </c>
      <c r="S31" s="142">
        <v>0.35833333333333334</v>
      </c>
      <c r="T31" s="142">
        <v>0.37916666666666671</v>
      </c>
      <c r="U31" s="142">
        <v>0.40277777777777779</v>
      </c>
      <c r="V31" s="142">
        <v>0.42083333333333334</v>
      </c>
      <c r="W31" s="142">
        <v>0.44166666666666671</v>
      </c>
      <c r="X31" s="142">
        <v>0.46111111111111114</v>
      </c>
      <c r="Y31" s="142">
        <v>0.4861111111111111</v>
      </c>
      <c r="Z31" s="142">
        <v>0.50416666666666665</v>
      </c>
      <c r="AA31" s="142">
        <v>0.52500000000000002</v>
      </c>
      <c r="AB31" s="142">
        <v>0.54444444444444451</v>
      </c>
      <c r="AC31" s="142">
        <v>0.56944444444444442</v>
      </c>
      <c r="AD31" s="142">
        <v>0.58750000000000002</v>
      </c>
      <c r="AE31" s="142">
        <v>0.60486111111111118</v>
      </c>
      <c r="AF31" s="142">
        <v>0.60833333333333339</v>
      </c>
      <c r="AG31" s="142">
        <v>0.62916666666666665</v>
      </c>
      <c r="AH31" s="142">
        <v>0.65</v>
      </c>
      <c r="AI31" s="142">
        <v>0.67083333333333328</v>
      </c>
      <c r="AJ31" s="142">
        <v>0.68055555555555558</v>
      </c>
      <c r="AK31" s="142">
        <v>0.69097222222222221</v>
      </c>
      <c r="AL31" s="142">
        <v>0.69722222222222219</v>
      </c>
      <c r="AM31" s="142">
        <v>0.70763888888888882</v>
      </c>
      <c r="AN31" s="142">
        <v>0.71388888888888891</v>
      </c>
      <c r="AO31" s="142">
        <v>0.72430555555555554</v>
      </c>
      <c r="AP31" s="142">
        <v>0.73055555555555551</v>
      </c>
      <c r="AQ31" s="142">
        <v>0.74097222222222214</v>
      </c>
      <c r="AR31" s="142">
        <v>0.74722222222222223</v>
      </c>
      <c r="AS31" s="142">
        <v>0.75763888888888897</v>
      </c>
      <c r="AT31" s="142">
        <v>0.76388888888888884</v>
      </c>
      <c r="AU31" s="142">
        <v>0.77430555555555558</v>
      </c>
      <c r="AV31" s="142">
        <v>0.78055555555555545</v>
      </c>
      <c r="AW31" s="142">
        <v>0.79097222222222219</v>
      </c>
      <c r="AX31" s="142">
        <v>0.79722222222222228</v>
      </c>
      <c r="AY31" s="142">
        <v>0.8208333333333333</v>
      </c>
      <c r="AZ31" s="142">
        <v>0.84027777777777779</v>
      </c>
      <c r="BA31" s="142">
        <v>0.86111111111111116</v>
      </c>
      <c r="BB31" s="142">
        <v>0.88194444444444453</v>
      </c>
      <c r="BC31" s="120"/>
      <c r="BD31" s="127"/>
    </row>
    <row r="32" spans="1:58" ht="18" customHeight="1" x14ac:dyDescent="0.25">
      <c r="A32" s="127"/>
      <c r="B32" s="140" t="s">
        <v>8</v>
      </c>
      <c r="C32" s="141" t="s">
        <v>7</v>
      </c>
      <c r="D32" s="142">
        <v>0.22361111111111109</v>
      </c>
      <c r="E32" s="142">
        <v>0.2298611111111111</v>
      </c>
      <c r="F32" s="142">
        <v>0.24027777777777778</v>
      </c>
      <c r="G32" s="142">
        <v>0.24652777777777779</v>
      </c>
      <c r="H32" s="142">
        <v>0.25694444444444448</v>
      </c>
      <c r="I32" s="142">
        <v>0.26319444444444445</v>
      </c>
      <c r="J32" s="142">
        <v>0.27361111111111108</v>
      </c>
      <c r="K32" s="142">
        <v>0.27986111111111112</v>
      </c>
      <c r="L32" s="142">
        <v>0.2902777777777778</v>
      </c>
      <c r="M32" s="142">
        <v>0.29652777777777778</v>
      </c>
      <c r="N32" s="142">
        <v>0.30694444444444441</v>
      </c>
      <c r="O32" s="142">
        <v>0.31319444444444444</v>
      </c>
      <c r="P32" s="142">
        <v>0.32361111111111113</v>
      </c>
      <c r="Q32" s="142">
        <v>0.3298611111111111</v>
      </c>
      <c r="R32" s="142">
        <v>0.34027777777777773</v>
      </c>
      <c r="S32" s="142">
        <v>0.35902777777777778</v>
      </c>
      <c r="T32" s="142">
        <v>0.37986111111111115</v>
      </c>
      <c r="U32" s="142">
        <v>0.40347222222222223</v>
      </c>
      <c r="V32" s="142">
        <v>0.42152777777777778</v>
      </c>
      <c r="W32" s="142">
        <v>0.44236111111111115</v>
      </c>
      <c r="X32" s="142">
        <v>0.46180555555555558</v>
      </c>
      <c r="Y32" s="142">
        <v>0.48680555555555555</v>
      </c>
      <c r="Z32" s="142">
        <v>0.50486111111111109</v>
      </c>
      <c r="AA32" s="142">
        <v>0.52569444444444446</v>
      </c>
      <c r="AB32" s="142">
        <v>0.54513888888888895</v>
      </c>
      <c r="AC32" s="142">
        <v>0.57013888888888886</v>
      </c>
      <c r="AD32" s="142">
        <v>0.58819444444444446</v>
      </c>
      <c r="AE32" s="142">
        <v>0.60555555555555551</v>
      </c>
      <c r="AF32" s="142">
        <v>0.60902777777777783</v>
      </c>
      <c r="AG32" s="142">
        <v>0.62986111111111109</v>
      </c>
      <c r="AH32" s="142">
        <v>0.65069444444444446</v>
      </c>
      <c r="AI32" s="142">
        <v>0.67152777777777783</v>
      </c>
      <c r="AJ32" s="142">
        <v>0.68125000000000002</v>
      </c>
      <c r="AK32" s="142">
        <v>0.69166666666666676</v>
      </c>
      <c r="AL32" s="142">
        <v>0.69791666666666663</v>
      </c>
      <c r="AM32" s="142">
        <v>0.70833333333333337</v>
      </c>
      <c r="AN32" s="142">
        <v>0.71458333333333324</v>
      </c>
      <c r="AO32" s="142">
        <v>0.72499999999999998</v>
      </c>
      <c r="AP32" s="142">
        <v>0.73125000000000007</v>
      </c>
      <c r="AQ32" s="142">
        <v>0.7416666666666667</v>
      </c>
      <c r="AR32" s="142">
        <v>0.74791666666666667</v>
      </c>
      <c r="AS32" s="142">
        <v>0.7583333333333333</v>
      </c>
      <c r="AT32" s="142">
        <v>0.76458333333333339</v>
      </c>
      <c r="AU32" s="142">
        <v>0.77500000000000002</v>
      </c>
      <c r="AV32" s="142">
        <v>0.78125</v>
      </c>
      <c r="AW32" s="142">
        <v>0.79166666666666663</v>
      </c>
      <c r="AX32" s="142">
        <v>0.79791666666666661</v>
      </c>
      <c r="AY32" s="142">
        <v>0.8222222222222223</v>
      </c>
      <c r="AZ32" s="142">
        <v>0.84166666666666667</v>
      </c>
      <c r="BA32" s="142">
        <v>0.86249999999999993</v>
      </c>
      <c r="BB32" s="142">
        <v>0.8833333333333333</v>
      </c>
      <c r="BC32" s="120"/>
      <c r="BD32" s="127"/>
    </row>
    <row r="33" spans="1:62" ht="18" customHeight="1" x14ac:dyDescent="0.25">
      <c r="A33" s="144"/>
      <c r="B33" s="127"/>
      <c r="C33" s="120"/>
      <c r="D33" s="120"/>
      <c r="E33" s="120"/>
      <c r="F33" s="120"/>
      <c r="G33" s="120"/>
      <c r="H33" s="136"/>
      <c r="I33" s="136"/>
      <c r="J33" s="136"/>
      <c r="K33" s="136"/>
      <c r="L33" s="136"/>
      <c r="M33" s="136"/>
      <c r="N33" s="136"/>
      <c r="O33" s="136"/>
      <c r="P33" s="136"/>
      <c r="Q33" s="120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44"/>
    </row>
    <row r="34" spans="1:62" ht="18" customHeight="1" x14ac:dyDescent="0.25">
      <c r="A34" s="120"/>
      <c r="BI34" s="120"/>
      <c r="BJ34" s="127"/>
    </row>
    <row r="35" spans="1:62" ht="18" customHeight="1" x14ac:dyDescent="0.25">
      <c r="A35" s="129"/>
      <c r="BI35" s="120"/>
      <c r="BJ35" s="127"/>
    </row>
    <row r="36" spans="1:62" ht="18" customHeight="1" x14ac:dyDescent="0.25">
      <c r="A36" s="127"/>
      <c r="BI36" s="120"/>
      <c r="BJ36" s="127"/>
    </row>
    <row r="37" spans="1:62" ht="18" customHeight="1" x14ac:dyDescent="0.25">
      <c r="A37" s="127"/>
      <c r="BI37" s="120"/>
      <c r="BJ37" s="127"/>
    </row>
    <row r="38" spans="1:62" ht="18" customHeight="1" x14ac:dyDescent="0.25">
      <c r="A38" s="127"/>
      <c r="BI38" s="120"/>
      <c r="BJ38" s="127"/>
    </row>
    <row r="39" spans="1:62" ht="18" customHeight="1" x14ac:dyDescent="0.25">
      <c r="A39" s="127"/>
      <c r="BJ39" s="127"/>
    </row>
    <row r="40" spans="1:62" ht="18" customHeight="1" x14ac:dyDescent="0.25">
      <c r="A40" s="127"/>
      <c r="BI40" s="128"/>
      <c r="BJ40" s="127"/>
    </row>
    <row r="41" spans="1:62" ht="18" customHeight="1" x14ac:dyDescent="0.25">
      <c r="A41" s="127"/>
      <c r="BI41" s="120"/>
      <c r="BJ41" s="127"/>
    </row>
    <row r="42" spans="1:62" ht="18" customHeight="1" x14ac:dyDescent="0.25">
      <c r="A42" s="127"/>
      <c r="BI42" s="120"/>
      <c r="BJ42" s="127"/>
    </row>
    <row r="43" spans="1:62" ht="18" customHeight="1" x14ac:dyDescent="0.25">
      <c r="A43" s="127"/>
      <c r="BI43" s="120"/>
      <c r="BJ43" s="127"/>
    </row>
    <row r="44" spans="1:62" ht="18" customHeight="1" x14ac:dyDescent="0.25">
      <c r="A44" s="127"/>
      <c r="BI44" s="120"/>
      <c r="BJ44" s="127"/>
    </row>
    <row r="45" spans="1:62" ht="18" customHeight="1" x14ac:dyDescent="0.25">
      <c r="A45" s="127"/>
      <c r="BJ45" s="127"/>
    </row>
    <row r="46" spans="1:62" ht="18" customHeight="1" x14ac:dyDescent="0.25">
      <c r="A46" s="127"/>
      <c r="BJ46" s="127"/>
    </row>
    <row r="47" spans="1:62" ht="18" customHeight="1" x14ac:dyDescent="0.25">
      <c r="A47" s="127"/>
      <c r="BJ47" s="127"/>
    </row>
    <row r="48" spans="1:62" ht="18" customHeight="1" x14ac:dyDescent="0.25">
      <c r="A48" s="127"/>
      <c r="BJ48" s="127"/>
    </row>
    <row r="49" spans="1:62" ht="18" customHeight="1" x14ac:dyDescent="0.25">
      <c r="A49" s="127"/>
      <c r="BJ49" s="127"/>
    </row>
    <row r="50" spans="1:62" ht="18" customHeight="1" x14ac:dyDescent="0.25">
      <c r="A50" s="127"/>
      <c r="BJ50" s="127"/>
    </row>
    <row r="51" spans="1:62" ht="18" customHeight="1" x14ac:dyDescent="0.25">
      <c r="A51" s="127"/>
      <c r="BJ51" s="127"/>
    </row>
    <row r="52" spans="1:62" ht="18" customHeight="1" x14ac:dyDescent="0.25">
      <c r="A52" s="127"/>
      <c r="BJ52" s="127"/>
    </row>
    <row r="53" spans="1:62" ht="18" customHeight="1" x14ac:dyDescent="0.25">
      <c r="A53" s="127"/>
      <c r="BJ53" s="127"/>
    </row>
    <row r="54" spans="1:62" ht="18" customHeight="1" outlineLevel="1" x14ac:dyDescent="0.25">
      <c r="A54" s="127"/>
      <c r="BJ54" s="127"/>
    </row>
    <row r="55" spans="1:62" ht="18" customHeight="1" x14ac:dyDescent="0.25">
      <c r="A55" s="127"/>
      <c r="BJ55" s="127"/>
    </row>
    <row r="56" spans="1:62" ht="18" customHeight="1" x14ac:dyDescent="0.25">
      <c r="A56" s="127"/>
      <c r="BJ56" s="127"/>
    </row>
    <row r="57" spans="1:62" ht="18" customHeight="1" outlineLevel="1" x14ac:dyDescent="0.25">
      <c r="A57" s="127"/>
      <c r="BJ57" s="127"/>
    </row>
    <row r="58" spans="1:62" ht="18" customHeight="1" outlineLevel="1" x14ac:dyDescent="0.25">
      <c r="A58" s="120"/>
      <c r="BJ58" s="120"/>
    </row>
    <row r="59" spans="1:62" ht="18" customHeight="1" x14ac:dyDescent="0.25">
      <c r="A59" s="127"/>
      <c r="BJ59" s="127"/>
    </row>
    <row r="60" spans="1:62" ht="18" customHeight="1" x14ac:dyDescent="0.25">
      <c r="A60" s="120"/>
      <c r="BJ60" s="120"/>
    </row>
    <row r="61" spans="1:62" ht="18" customHeight="1" x14ac:dyDescent="0.25">
      <c r="A61" s="136"/>
      <c r="BJ61" s="136"/>
    </row>
    <row r="62" spans="1:62" ht="18" customHeight="1" x14ac:dyDescent="0.25">
      <c r="A62" s="120"/>
      <c r="BJ62" s="120"/>
    </row>
    <row r="63" spans="1:62" ht="18" customHeight="1" x14ac:dyDescent="0.25">
      <c r="A63" s="120"/>
      <c r="BJ63" s="120"/>
    </row>
    <row r="64" spans="1:62" ht="18" customHeight="1" x14ac:dyDescent="0.25">
      <c r="A64" s="127"/>
      <c r="BJ64" s="127"/>
    </row>
    <row r="65" spans="1:62" ht="50.25" customHeight="1" x14ac:dyDescent="0.25">
      <c r="A65" s="127"/>
      <c r="BJ65" s="127"/>
    </row>
    <row r="66" spans="1:62" ht="18" customHeight="1" x14ac:dyDescent="0.25">
      <c r="A66" s="151"/>
      <c r="BJ66" s="127"/>
    </row>
    <row r="67" spans="1:62" ht="18" customHeight="1" x14ac:dyDescent="0.25">
      <c r="A67" s="152"/>
      <c r="BJ67" s="144"/>
    </row>
    <row r="68" spans="1:62" ht="18" customHeight="1" x14ac:dyDescent="0.25">
      <c r="A68" s="151"/>
      <c r="BJ68" s="127"/>
    </row>
    <row r="69" spans="1:62" ht="18" customHeight="1" x14ac:dyDescent="0.25">
      <c r="A69" s="151"/>
      <c r="BJ69" s="127"/>
    </row>
    <row r="70" spans="1:62" ht="18" customHeight="1" x14ac:dyDescent="0.25">
      <c r="A70" s="151"/>
      <c r="BJ70" s="127"/>
    </row>
    <row r="71" spans="1:62" ht="18" customHeight="1" x14ac:dyDescent="0.25">
      <c r="A71" s="151"/>
      <c r="BJ71" s="151"/>
    </row>
    <row r="72" spans="1:62" ht="18" customHeight="1" x14ac:dyDescent="0.25">
      <c r="A72" s="151"/>
      <c r="BJ72" s="151"/>
    </row>
    <row r="73" spans="1:62" ht="18" customHeight="1" x14ac:dyDescent="0.25">
      <c r="A73" s="151"/>
      <c r="BJ73" s="151"/>
    </row>
    <row r="74" spans="1:62" ht="18" customHeight="1" x14ac:dyDescent="0.25">
      <c r="A74" s="151"/>
      <c r="BJ74" s="151"/>
    </row>
    <row r="75" spans="1:62" ht="18" customHeight="1" x14ac:dyDescent="0.25">
      <c r="A75" s="151"/>
      <c r="BJ75" s="151"/>
    </row>
    <row r="76" spans="1:62" ht="18" customHeight="1" x14ac:dyDescent="0.25">
      <c r="A76" s="151"/>
      <c r="BJ76" s="151"/>
    </row>
    <row r="77" spans="1:62" ht="18" customHeight="1" x14ac:dyDescent="0.25">
      <c r="A77" s="151"/>
      <c r="BJ77" s="151"/>
    </row>
    <row r="78" spans="1:62" ht="18" customHeight="1" x14ac:dyDescent="0.25">
      <c r="A78" s="151"/>
      <c r="BJ78" s="151"/>
    </row>
    <row r="79" spans="1:62" ht="18" customHeight="1" x14ac:dyDescent="0.25">
      <c r="A79" s="151"/>
      <c r="BJ79" s="151"/>
    </row>
    <row r="80" spans="1:62" ht="18" customHeight="1" x14ac:dyDescent="0.25">
      <c r="A80" s="151"/>
      <c r="BJ80" s="151"/>
    </row>
    <row r="81" spans="1:62" ht="18" customHeight="1" x14ac:dyDescent="0.25">
      <c r="A81" s="151"/>
      <c r="BJ81" s="151"/>
    </row>
    <row r="82" spans="1:62" ht="18" customHeight="1" x14ac:dyDescent="0.25">
      <c r="A82" s="151"/>
      <c r="BJ82" s="151"/>
    </row>
    <row r="83" spans="1:62" ht="18" customHeight="1" x14ac:dyDescent="0.25">
      <c r="A83" s="151"/>
      <c r="BJ83" s="151"/>
    </row>
    <row r="85" spans="1:62" ht="21" customHeight="1" x14ac:dyDescent="0.25">
      <c r="A85" s="127"/>
      <c r="BJ85" s="127"/>
    </row>
    <row r="86" spans="1:62" ht="39.75" customHeight="1" x14ac:dyDescent="0.25">
      <c r="A86" s="127"/>
      <c r="BJ86" s="127"/>
    </row>
    <row r="87" spans="1:62" ht="18" customHeight="1" x14ac:dyDescent="0.25">
      <c r="A87" s="127"/>
      <c r="BJ87" s="127"/>
    </row>
    <row r="88" spans="1:62" ht="18" customHeight="1" x14ac:dyDescent="0.25">
      <c r="A88" s="127"/>
      <c r="BJ88" s="127"/>
    </row>
    <row r="89" spans="1:62" ht="18" customHeight="1" x14ac:dyDescent="0.25">
      <c r="A89" s="127"/>
      <c r="BJ89" s="127"/>
    </row>
  </sheetData>
  <pageMargins left="0.7" right="0.7" top="0.75" bottom="0.75" header="0" footer="0"/>
  <pageSetup paperSize="8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U83"/>
  <sheetViews>
    <sheetView showGridLines="0" tabSelected="1" zoomScale="80" zoomScaleNormal="80" zoomScaleSheetLayoutView="75" workbookViewId="0">
      <pane xSplit="2" topLeftCell="C1" activePane="topRight" state="frozen"/>
      <selection activeCell="G1" sqref="G1:AD1048576"/>
      <selection pane="topRight" activeCell="AR8" sqref="AR8"/>
    </sheetView>
  </sheetViews>
  <sheetFormatPr defaultColWidth="14.44140625" defaultRowHeight="18" customHeight="1" outlineLevelRow="1" x14ac:dyDescent="0.25"/>
  <cols>
    <col min="1" max="1" width="2.5546875" style="124" customWidth="1"/>
    <col min="2" max="2" width="23.109375" style="124" customWidth="1"/>
    <col min="3" max="3" width="9.88671875" style="124" customWidth="1"/>
    <col min="4" max="4" width="12.88671875" style="124" customWidth="1"/>
    <col min="5" max="6" width="12.5546875" style="124" customWidth="1"/>
    <col min="7" max="7" width="11.109375" style="124" customWidth="1"/>
    <col min="8" max="46" width="10" style="124" customWidth="1"/>
    <col min="47" max="47" width="2.5546875" style="124" customWidth="1"/>
    <col min="48" max="16384" width="14.44140625" style="124"/>
  </cols>
  <sheetData>
    <row r="1" spans="1:47" ht="18" customHeight="1" thickBot="1" x14ac:dyDescent="0.3">
      <c r="A1" s="120"/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3"/>
    </row>
    <row r="2" spans="1:47" ht="21.75" customHeight="1" x14ac:dyDescent="0.25">
      <c r="A2" s="125"/>
      <c r="B2" s="157" t="str">
        <f>'233_245 (Mo-Fri)'!B2</f>
        <v>Route 233 &amp; 245: Saxonsea - Goede Hoop - Atlantis</v>
      </c>
      <c r="C2" s="158"/>
      <c r="D2" s="158"/>
      <c r="E2" s="159"/>
      <c r="F2" s="159"/>
      <c r="G2" s="158"/>
      <c r="H2" s="158"/>
      <c r="I2" s="158"/>
      <c r="J2" s="158"/>
      <c r="K2" s="158"/>
      <c r="L2" s="159"/>
      <c r="M2" s="158"/>
      <c r="N2" s="158"/>
      <c r="O2" s="159"/>
      <c r="P2" s="158"/>
      <c r="Q2" s="158"/>
      <c r="R2" s="159"/>
      <c r="S2" s="158"/>
      <c r="T2" s="158"/>
      <c r="U2" s="159"/>
      <c r="V2" s="158"/>
      <c r="W2" s="158"/>
      <c r="X2" s="159"/>
      <c r="Y2" s="158"/>
      <c r="Z2" s="158"/>
      <c r="AA2" s="159"/>
      <c r="AB2" s="158"/>
      <c r="AC2" s="158"/>
      <c r="AD2" s="159"/>
      <c r="AE2" s="158"/>
      <c r="AF2" s="158"/>
      <c r="AG2" s="159"/>
      <c r="AH2" s="158"/>
      <c r="AI2" s="158"/>
      <c r="AJ2" s="159"/>
      <c r="AK2" s="158"/>
      <c r="AL2" s="158"/>
      <c r="AM2" s="159"/>
      <c r="AN2" s="158"/>
      <c r="AO2" s="180"/>
      <c r="AP2" s="179"/>
      <c r="AQ2" s="155"/>
      <c r="AR2" s="179"/>
      <c r="AS2" s="179"/>
      <c r="AT2" s="155"/>
      <c r="AU2" s="171"/>
    </row>
    <row r="3" spans="1:47" ht="21.75" customHeight="1" x14ac:dyDescent="0.25">
      <c r="A3" s="126"/>
      <c r="B3" s="160" t="str">
        <f>'233_245 (Mo-Fri)'!B3</f>
        <v>Timetable effective 04 Apr 2026</v>
      </c>
      <c r="C3" s="161"/>
      <c r="D3" s="161"/>
      <c r="E3" s="162"/>
      <c r="F3" s="162"/>
      <c r="G3" s="161"/>
      <c r="H3" s="161"/>
      <c r="I3" s="163"/>
      <c r="J3" s="161"/>
      <c r="K3" s="163"/>
      <c r="L3" s="162"/>
      <c r="M3" s="161"/>
      <c r="N3" s="161"/>
      <c r="O3" s="162"/>
      <c r="P3" s="161"/>
      <c r="Q3" s="161"/>
      <c r="R3" s="162"/>
      <c r="S3" s="161"/>
      <c r="T3" s="161"/>
      <c r="U3" s="162"/>
      <c r="V3" s="161"/>
      <c r="W3" s="161"/>
      <c r="X3" s="162"/>
      <c r="Y3" s="161"/>
      <c r="Z3" s="161"/>
      <c r="AA3" s="162"/>
      <c r="AB3" s="161"/>
      <c r="AC3" s="161"/>
      <c r="AD3" s="162"/>
      <c r="AE3" s="161"/>
      <c r="AF3" s="161"/>
      <c r="AG3" s="162"/>
      <c r="AH3" s="161"/>
      <c r="AI3" s="161"/>
      <c r="AJ3" s="162"/>
      <c r="AK3" s="161"/>
      <c r="AL3" s="161"/>
      <c r="AM3" s="162"/>
      <c r="AN3" s="161"/>
      <c r="AO3" s="181"/>
      <c r="AP3" s="178"/>
      <c r="AQ3" s="156"/>
      <c r="AR3" s="178"/>
      <c r="AS3" s="178"/>
      <c r="AT3" s="156"/>
      <c r="AU3" s="172"/>
    </row>
    <row r="4" spans="1:47" ht="21.75" customHeight="1" thickBot="1" x14ac:dyDescent="0.3">
      <c r="A4" s="125"/>
      <c r="B4" s="164" t="s">
        <v>68</v>
      </c>
      <c r="C4" s="165"/>
      <c r="D4" s="165"/>
      <c r="E4" s="166"/>
      <c r="F4" s="166"/>
      <c r="G4" s="165"/>
      <c r="H4" s="165"/>
      <c r="I4" s="165"/>
      <c r="J4" s="165"/>
      <c r="K4" s="165"/>
      <c r="L4" s="165"/>
      <c r="M4" s="165"/>
      <c r="N4" s="165"/>
      <c r="O4" s="166"/>
      <c r="P4" s="165"/>
      <c r="Q4" s="165"/>
      <c r="R4" s="166"/>
      <c r="S4" s="165"/>
      <c r="T4" s="165"/>
      <c r="U4" s="166"/>
      <c r="V4" s="165"/>
      <c r="W4" s="165"/>
      <c r="X4" s="166"/>
      <c r="Y4" s="165"/>
      <c r="Z4" s="165"/>
      <c r="AA4" s="166"/>
      <c r="AB4" s="165"/>
      <c r="AC4" s="165"/>
      <c r="AD4" s="166"/>
      <c r="AE4" s="165"/>
      <c r="AF4" s="165"/>
      <c r="AG4" s="166"/>
      <c r="AH4" s="165"/>
      <c r="AI4" s="165"/>
      <c r="AJ4" s="166"/>
      <c r="AK4" s="165"/>
      <c r="AL4" s="165"/>
      <c r="AM4" s="166"/>
      <c r="AN4" s="165"/>
      <c r="AO4" s="182"/>
      <c r="AP4" s="179"/>
      <c r="AQ4" s="155"/>
      <c r="AR4" s="179"/>
      <c r="AS4" s="179"/>
      <c r="AT4" s="155"/>
      <c r="AU4" s="171"/>
    </row>
    <row r="5" spans="1:47" ht="18" customHeight="1" x14ac:dyDescent="0.25">
      <c r="A5" s="120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0"/>
    </row>
    <row r="6" spans="1:47" ht="21" customHeight="1" x14ac:dyDescent="0.25">
      <c r="A6" s="127"/>
      <c r="B6" s="174" t="s">
        <v>8</v>
      </c>
      <c r="C6" s="175" t="s">
        <v>9</v>
      </c>
      <c r="D6" s="176">
        <v>0.20069444444444443</v>
      </c>
      <c r="E6" s="176">
        <v>0.21458333333333335</v>
      </c>
      <c r="F6" s="176">
        <v>0.22847222222222222</v>
      </c>
      <c r="G6" s="176">
        <v>0.24236111111111111</v>
      </c>
      <c r="H6" s="176">
        <v>0.25625000000000003</v>
      </c>
      <c r="I6" s="176">
        <v>0.27013888888888887</v>
      </c>
      <c r="J6" s="176">
        <v>0.28402777777777777</v>
      </c>
      <c r="K6" s="176">
        <v>0.29791666666666666</v>
      </c>
      <c r="L6" s="176">
        <v>0.31180555555555556</v>
      </c>
      <c r="M6" s="176">
        <v>0.32569444444444445</v>
      </c>
      <c r="N6" s="176">
        <v>0.33958333333333335</v>
      </c>
      <c r="O6" s="176">
        <v>0.35347222222222219</v>
      </c>
      <c r="P6" s="176">
        <v>0.36736111111111108</v>
      </c>
      <c r="Q6" s="176">
        <v>0.38125000000000003</v>
      </c>
      <c r="R6" s="176">
        <v>0.40208333333333335</v>
      </c>
      <c r="S6" s="176">
        <v>0.42291666666666666</v>
      </c>
      <c r="T6" s="176">
        <v>0.44375000000000003</v>
      </c>
      <c r="U6" s="176">
        <v>0.46458333333333335</v>
      </c>
      <c r="V6" s="176">
        <v>0.48541666666666666</v>
      </c>
      <c r="W6" s="176">
        <v>0.50624999999999998</v>
      </c>
      <c r="X6" s="176">
        <v>0.52708333333333335</v>
      </c>
      <c r="Y6" s="176">
        <v>0.54791666666666672</v>
      </c>
      <c r="Z6" s="176">
        <v>0.56874999999999998</v>
      </c>
      <c r="AA6" s="176">
        <v>0.58958333333333335</v>
      </c>
      <c r="AB6" s="176">
        <v>0.61041666666666672</v>
      </c>
      <c r="AC6" s="176">
        <v>0.63124999999999998</v>
      </c>
      <c r="AD6" s="176">
        <v>0.65208333333333335</v>
      </c>
      <c r="AE6" s="176">
        <v>0.67291666666666661</v>
      </c>
      <c r="AF6" s="176">
        <v>0.69374999999999998</v>
      </c>
      <c r="AG6" s="176">
        <v>0.71458333333333324</v>
      </c>
      <c r="AH6" s="176">
        <v>0.73541666666666661</v>
      </c>
      <c r="AI6" s="176">
        <v>0.75624999999999998</v>
      </c>
      <c r="AJ6" s="176">
        <v>0.77708333333333324</v>
      </c>
      <c r="AK6" s="176">
        <v>0.79791666666666661</v>
      </c>
      <c r="AL6" s="176">
        <v>0.81874999999999998</v>
      </c>
      <c r="AM6" s="176">
        <v>0.83958333333333324</v>
      </c>
      <c r="AN6" s="176">
        <v>0.86041666666666661</v>
      </c>
      <c r="AO6" s="176">
        <v>0.88124999999999998</v>
      </c>
      <c r="AP6" s="127"/>
    </row>
    <row r="7" spans="1:47" ht="39.75" customHeight="1" x14ac:dyDescent="0.25">
      <c r="A7" s="127"/>
      <c r="B7" s="138" t="s">
        <v>10</v>
      </c>
      <c r="C7" s="139" t="s">
        <v>9</v>
      </c>
      <c r="D7" s="173">
        <v>0.20208333333333331</v>
      </c>
      <c r="E7" s="173">
        <v>0.21597222222222223</v>
      </c>
      <c r="F7" s="173">
        <v>0.2298611111111111</v>
      </c>
      <c r="G7" s="173">
        <v>0.24374999999999999</v>
      </c>
      <c r="H7" s="173">
        <v>0.25763888888888892</v>
      </c>
      <c r="I7" s="173">
        <v>0.27152777777777776</v>
      </c>
      <c r="J7" s="173">
        <v>0.28541666666666665</v>
      </c>
      <c r="K7" s="173">
        <v>0.29930555555555555</v>
      </c>
      <c r="L7" s="173">
        <v>0.31319444444444444</v>
      </c>
      <c r="M7" s="173">
        <v>0.32708333333333334</v>
      </c>
      <c r="N7" s="173">
        <v>0.34097222222222223</v>
      </c>
      <c r="O7" s="173">
        <v>0.35486111111111107</v>
      </c>
      <c r="P7" s="173">
        <v>0.36874999999999997</v>
      </c>
      <c r="Q7" s="173">
        <v>0.38263888888888892</v>
      </c>
      <c r="R7" s="173">
        <v>0.40347222222222223</v>
      </c>
      <c r="S7" s="173">
        <v>0.42430555555555555</v>
      </c>
      <c r="T7" s="173">
        <v>0.44513888888888892</v>
      </c>
      <c r="U7" s="173">
        <v>0.46597222222222223</v>
      </c>
      <c r="V7" s="173">
        <v>0.48680555555555555</v>
      </c>
      <c r="W7" s="173">
        <v>0.50763888888888886</v>
      </c>
      <c r="X7" s="173">
        <v>0.52847222222222223</v>
      </c>
      <c r="Y7" s="173">
        <v>0.5493055555555556</v>
      </c>
      <c r="Z7" s="173">
        <v>0.57013888888888886</v>
      </c>
      <c r="AA7" s="173">
        <v>0.59097222222222223</v>
      </c>
      <c r="AB7" s="173">
        <v>0.6118055555555556</v>
      </c>
      <c r="AC7" s="173">
        <v>0.63263888888888886</v>
      </c>
      <c r="AD7" s="173">
        <v>0.65347222222222223</v>
      </c>
      <c r="AE7" s="173">
        <v>0.67430555555555549</v>
      </c>
      <c r="AF7" s="173">
        <v>0.69513888888888886</v>
      </c>
      <c r="AG7" s="173">
        <v>0.71597222222222212</v>
      </c>
      <c r="AH7" s="173">
        <v>0.73680555555555549</v>
      </c>
      <c r="AI7" s="173">
        <v>0.75763888888888886</v>
      </c>
      <c r="AJ7" s="173">
        <v>0.77847222222222212</v>
      </c>
      <c r="AK7" s="173">
        <v>0.79930555555555549</v>
      </c>
      <c r="AL7" s="173">
        <v>0.82013888888888886</v>
      </c>
      <c r="AM7" s="173">
        <v>0.84097222222222212</v>
      </c>
      <c r="AN7" s="173">
        <v>0.86180555555555549</v>
      </c>
      <c r="AO7" s="173">
        <v>0.88263888888888886</v>
      </c>
      <c r="AP7" s="127"/>
    </row>
    <row r="8" spans="1:47" ht="18" customHeight="1" x14ac:dyDescent="0.25">
      <c r="A8" s="127"/>
      <c r="B8" s="138" t="s">
        <v>11</v>
      </c>
      <c r="C8" s="139" t="s">
        <v>9</v>
      </c>
      <c r="D8" s="173">
        <v>0.20347222222222219</v>
      </c>
      <c r="E8" s="173">
        <v>0.21736111111111112</v>
      </c>
      <c r="F8" s="173">
        <v>0.23124999999999998</v>
      </c>
      <c r="G8" s="173">
        <v>0.24513888888888888</v>
      </c>
      <c r="H8" s="173">
        <v>0.2590277777777778</v>
      </c>
      <c r="I8" s="173">
        <v>0.27291666666666664</v>
      </c>
      <c r="J8" s="173">
        <v>0.28680555555555554</v>
      </c>
      <c r="K8" s="173">
        <v>0.30069444444444443</v>
      </c>
      <c r="L8" s="173">
        <v>0.31458333333333333</v>
      </c>
      <c r="M8" s="173">
        <v>0.32847222222222222</v>
      </c>
      <c r="N8" s="173">
        <v>0.34236111111111112</v>
      </c>
      <c r="O8" s="173">
        <v>0.35624999999999996</v>
      </c>
      <c r="P8" s="173">
        <v>0.37013888888888885</v>
      </c>
      <c r="Q8" s="173">
        <v>0.3840277777777778</v>
      </c>
      <c r="R8" s="173">
        <v>0.40486111111111112</v>
      </c>
      <c r="S8" s="173">
        <v>0.42569444444444443</v>
      </c>
      <c r="T8" s="173">
        <v>0.4465277777777778</v>
      </c>
      <c r="U8" s="173">
        <v>0.46736111111111112</v>
      </c>
      <c r="V8" s="173">
        <v>0.48819444444444443</v>
      </c>
      <c r="W8" s="173">
        <v>0.50902777777777775</v>
      </c>
      <c r="X8" s="173">
        <v>0.52986111111111112</v>
      </c>
      <c r="Y8" s="173">
        <v>0.55069444444444449</v>
      </c>
      <c r="Z8" s="173">
        <v>0.57152777777777775</v>
      </c>
      <c r="AA8" s="173">
        <v>0.59236111111111112</v>
      </c>
      <c r="AB8" s="173">
        <v>0.61319444444444449</v>
      </c>
      <c r="AC8" s="173">
        <v>0.63402777777777775</v>
      </c>
      <c r="AD8" s="173">
        <v>0.65486111111111112</v>
      </c>
      <c r="AE8" s="173">
        <v>0.67569444444444438</v>
      </c>
      <c r="AF8" s="173">
        <v>0.69652777777777775</v>
      </c>
      <c r="AG8" s="173">
        <v>0.71736111111111101</v>
      </c>
      <c r="AH8" s="173">
        <v>0.73819444444444438</v>
      </c>
      <c r="AI8" s="173">
        <v>0.75902777777777775</v>
      </c>
      <c r="AJ8" s="173">
        <v>0.77986111111111101</v>
      </c>
      <c r="AK8" s="173">
        <v>0.80069444444444438</v>
      </c>
      <c r="AL8" s="173">
        <v>0.82152777777777775</v>
      </c>
      <c r="AM8" s="173">
        <v>0.84236111111111101</v>
      </c>
      <c r="AN8" s="173">
        <v>0.86319444444444438</v>
      </c>
      <c r="AO8" s="173">
        <v>0.88402777777777775</v>
      </c>
      <c r="AP8" s="127"/>
    </row>
    <row r="9" spans="1:47" ht="18" customHeight="1" x14ac:dyDescent="0.25">
      <c r="A9" s="127"/>
      <c r="B9" s="138" t="s">
        <v>12</v>
      </c>
      <c r="C9" s="139" t="s">
        <v>9</v>
      </c>
      <c r="D9" s="173">
        <v>0.20416666666666669</v>
      </c>
      <c r="E9" s="173">
        <v>0.21805555555555561</v>
      </c>
      <c r="F9" s="173">
        <v>0.23194444444444448</v>
      </c>
      <c r="G9" s="173">
        <v>0.24583333333333338</v>
      </c>
      <c r="H9" s="173">
        <v>0.2597222222222223</v>
      </c>
      <c r="I9" s="173">
        <v>0.27361111111111114</v>
      </c>
      <c r="J9" s="173">
        <v>0.28750000000000003</v>
      </c>
      <c r="K9" s="173">
        <v>0.30138888888888893</v>
      </c>
      <c r="L9" s="173">
        <v>0.31527777777777782</v>
      </c>
      <c r="M9" s="173">
        <v>0.32916666666666672</v>
      </c>
      <c r="N9" s="173">
        <v>0.34305555555555561</v>
      </c>
      <c r="O9" s="173">
        <v>0.35694444444444445</v>
      </c>
      <c r="P9" s="173">
        <v>0.37083333333333335</v>
      </c>
      <c r="Q9" s="173">
        <v>0.3847222222222223</v>
      </c>
      <c r="R9" s="173">
        <v>0.40625</v>
      </c>
      <c r="S9" s="173">
        <v>0.42708333333333331</v>
      </c>
      <c r="T9" s="173">
        <v>0.44791666666666669</v>
      </c>
      <c r="U9" s="173">
        <v>0.46875</v>
      </c>
      <c r="V9" s="173">
        <v>0.48958333333333331</v>
      </c>
      <c r="W9" s="173">
        <v>0.51041666666666663</v>
      </c>
      <c r="X9" s="173">
        <v>0.53125</v>
      </c>
      <c r="Y9" s="173">
        <v>0.55208333333333337</v>
      </c>
      <c r="Z9" s="173">
        <v>0.57291666666666663</v>
      </c>
      <c r="AA9" s="173">
        <v>0.59375</v>
      </c>
      <c r="AB9" s="173">
        <v>0.61458333333333337</v>
      </c>
      <c r="AC9" s="173">
        <v>0.63541666666666663</v>
      </c>
      <c r="AD9" s="173">
        <v>0.65625</v>
      </c>
      <c r="AE9" s="173">
        <v>0.67708333333333326</v>
      </c>
      <c r="AF9" s="173">
        <v>0.69791666666666663</v>
      </c>
      <c r="AG9" s="173">
        <v>0.71874999999999989</v>
      </c>
      <c r="AH9" s="173">
        <v>0.73958333333333326</v>
      </c>
      <c r="AI9" s="173">
        <v>0.76041666666666663</v>
      </c>
      <c r="AJ9" s="173">
        <v>0.78124999999999989</v>
      </c>
      <c r="AK9" s="173">
        <v>0.80208333333333326</v>
      </c>
      <c r="AL9" s="173">
        <v>0.82291666666666663</v>
      </c>
      <c r="AM9" s="173">
        <v>0.84374999999999989</v>
      </c>
      <c r="AN9" s="173">
        <v>0.86458333333333326</v>
      </c>
      <c r="AO9" s="173">
        <v>0.88541666666666663</v>
      </c>
      <c r="AP9" s="127"/>
    </row>
    <row r="10" spans="1:47" ht="18" customHeight="1" x14ac:dyDescent="0.25">
      <c r="A10" s="127"/>
      <c r="B10" s="138" t="s">
        <v>13</v>
      </c>
      <c r="C10" s="139" t="s">
        <v>9</v>
      </c>
      <c r="D10" s="173">
        <v>0.20486111111111113</v>
      </c>
      <c r="E10" s="173">
        <v>0.21875000000000006</v>
      </c>
      <c r="F10" s="173">
        <v>0.23263888888888892</v>
      </c>
      <c r="G10" s="173">
        <v>0.24652777777777782</v>
      </c>
      <c r="H10" s="173">
        <v>0.26041666666666674</v>
      </c>
      <c r="I10" s="173">
        <v>0.27430555555555558</v>
      </c>
      <c r="J10" s="173">
        <v>0.28819444444444448</v>
      </c>
      <c r="K10" s="173">
        <v>0.30208333333333337</v>
      </c>
      <c r="L10" s="173">
        <v>0.31597222222222227</v>
      </c>
      <c r="M10" s="173">
        <v>0.32986111111111116</v>
      </c>
      <c r="N10" s="173">
        <v>0.34375000000000006</v>
      </c>
      <c r="O10" s="173">
        <v>0.3576388888888889</v>
      </c>
      <c r="P10" s="173">
        <v>0.37152777777777779</v>
      </c>
      <c r="Q10" s="173">
        <v>0.38541666666666674</v>
      </c>
      <c r="R10" s="173">
        <v>0.40694444444444444</v>
      </c>
      <c r="S10" s="173">
        <v>0.42777777777777776</v>
      </c>
      <c r="T10" s="173">
        <v>0.44861111111111113</v>
      </c>
      <c r="U10" s="173">
        <v>0.46944444444444444</v>
      </c>
      <c r="V10" s="173">
        <v>0.49027777777777776</v>
      </c>
      <c r="W10" s="173">
        <v>0.51111111111111107</v>
      </c>
      <c r="X10" s="173">
        <v>0.53194444444444444</v>
      </c>
      <c r="Y10" s="173">
        <v>0.55277777777777781</v>
      </c>
      <c r="Z10" s="173">
        <v>0.57361111111111107</v>
      </c>
      <c r="AA10" s="173">
        <v>0.59444444444444444</v>
      </c>
      <c r="AB10" s="173">
        <v>0.61527777777777781</v>
      </c>
      <c r="AC10" s="173">
        <v>0.63611111111111107</v>
      </c>
      <c r="AD10" s="173">
        <v>0.65694444444444444</v>
      </c>
      <c r="AE10" s="173">
        <v>0.6777777777777777</v>
      </c>
      <c r="AF10" s="173">
        <v>0.69861111111111107</v>
      </c>
      <c r="AG10" s="173">
        <v>0.71944444444444433</v>
      </c>
      <c r="AH10" s="173">
        <v>0.7402777777777777</v>
      </c>
      <c r="AI10" s="173">
        <v>0.76111111111111107</v>
      </c>
      <c r="AJ10" s="173">
        <v>0.78194444444444433</v>
      </c>
      <c r="AK10" s="173">
        <v>0.8027777777777777</v>
      </c>
      <c r="AL10" s="173">
        <v>0.82361111111111107</v>
      </c>
      <c r="AM10" s="173">
        <v>0.84444444444444433</v>
      </c>
      <c r="AN10" s="173">
        <v>0.8652777777777777</v>
      </c>
      <c r="AO10" s="173">
        <v>0.88611111111111107</v>
      </c>
      <c r="AP10" s="127"/>
    </row>
    <row r="11" spans="1:47" ht="18" customHeight="1" x14ac:dyDescent="0.25">
      <c r="A11" s="127"/>
      <c r="B11" s="147" t="s">
        <v>70</v>
      </c>
      <c r="C11" s="149" t="s">
        <v>9</v>
      </c>
      <c r="D11" s="177">
        <v>0.20555555555555557</v>
      </c>
      <c r="E11" s="177">
        <v>0.2194444444444445</v>
      </c>
      <c r="F11" s="177">
        <v>0.23333333333333336</v>
      </c>
      <c r="G11" s="177">
        <v>0.24722222222222226</v>
      </c>
      <c r="H11" s="177">
        <v>0.26111111111111118</v>
      </c>
      <c r="I11" s="177">
        <v>0.27500000000000002</v>
      </c>
      <c r="J11" s="177">
        <v>0.28888888888888892</v>
      </c>
      <c r="K11" s="177">
        <v>0.30277777777777781</v>
      </c>
      <c r="L11" s="177">
        <v>0.31666666666666671</v>
      </c>
      <c r="M11" s="177">
        <v>0.3305555555555556</v>
      </c>
      <c r="N11" s="177">
        <v>0.3444444444444445</v>
      </c>
      <c r="O11" s="177">
        <v>0.35833333333333334</v>
      </c>
      <c r="P11" s="177">
        <v>0.37222222222222223</v>
      </c>
      <c r="Q11" s="177">
        <v>0.38611111111111118</v>
      </c>
      <c r="R11" s="177">
        <v>0.40763888888888888</v>
      </c>
      <c r="S11" s="177">
        <v>0.4284722222222222</v>
      </c>
      <c r="T11" s="177">
        <v>0.44930555555555557</v>
      </c>
      <c r="U11" s="177">
        <v>0.47013888888888888</v>
      </c>
      <c r="V11" s="177">
        <v>0.4909722222222222</v>
      </c>
      <c r="W11" s="177">
        <v>0.51180555555555551</v>
      </c>
      <c r="X11" s="177">
        <v>0.53263888888888888</v>
      </c>
      <c r="Y11" s="177">
        <v>0.55347222222222225</v>
      </c>
      <c r="Z11" s="177">
        <v>0.57430555555555551</v>
      </c>
      <c r="AA11" s="177">
        <v>0.59513888888888888</v>
      </c>
      <c r="AB11" s="177">
        <v>0.61597222222222225</v>
      </c>
      <c r="AC11" s="177">
        <v>0.63680555555555551</v>
      </c>
      <c r="AD11" s="177">
        <v>0.65763888888888888</v>
      </c>
      <c r="AE11" s="177">
        <v>0.67847222222222214</v>
      </c>
      <c r="AF11" s="177">
        <v>0.69930555555555551</v>
      </c>
      <c r="AG11" s="177">
        <v>0.72013888888888877</v>
      </c>
      <c r="AH11" s="177">
        <v>0.74097222222222214</v>
      </c>
      <c r="AI11" s="177">
        <v>0.76180555555555551</v>
      </c>
      <c r="AJ11" s="177">
        <v>0.78263888888888877</v>
      </c>
      <c r="AK11" s="177">
        <v>0.80347222222222214</v>
      </c>
      <c r="AL11" s="177">
        <v>0.82430555555555551</v>
      </c>
      <c r="AM11" s="177">
        <v>0.84513888888888877</v>
      </c>
      <c r="AN11" s="177">
        <v>0.86597222222222214</v>
      </c>
      <c r="AO11" s="177">
        <v>0.88680555555555551</v>
      </c>
      <c r="AP11" s="127"/>
    </row>
    <row r="12" spans="1:47" ht="18" customHeight="1" x14ac:dyDescent="0.25">
      <c r="A12" s="127"/>
      <c r="B12" s="140" t="s">
        <v>14</v>
      </c>
      <c r="C12" s="141" t="s">
        <v>9</v>
      </c>
      <c r="D12" s="173">
        <v>0.20625000000000002</v>
      </c>
      <c r="E12" s="173">
        <v>0.22013888888888894</v>
      </c>
      <c r="F12" s="173">
        <v>0.23402777777777781</v>
      </c>
      <c r="G12" s="173">
        <v>0.2479166666666667</v>
      </c>
      <c r="H12" s="173">
        <v>0.26180555555555562</v>
      </c>
      <c r="I12" s="173">
        <v>0.27569444444444446</v>
      </c>
      <c r="J12" s="173">
        <v>0.28958333333333336</v>
      </c>
      <c r="K12" s="173">
        <v>0.30347222222222225</v>
      </c>
      <c r="L12" s="173">
        <v>0.31736111111111115</v>
      </c>
      <c r="M12" s="173">
        <v>0.33125000000000004</v>
      </c>
      <c r="N12" s="173">
        <v>0.34513888888888894</v>
      </c>
      <c r="O12" s="173">
        <v>0.35902777777777778</v>
      </c>
      <c r="P12" s="173">
        <v>0.37291666666666667</v>
      </c>
      <c r="Q12" s="173">
        <v>0.38680555555555562</v>
      </c>
      <c r="R12" s="173">
        <v>0.40833333333333333</v>
      </c>
      <c r="S12" s="173">
        <v>0.42916666666666664</v>
      </c>
      <c r="T12" s="173">
        <v>0.45</v>
      </c>
      <c r="U12" s="173">
        <v>0.47083333333333333</v>
      </c>
      <c r="V12" s="173">
        <v>0.49166666666666664</v>
      </c>
      <c r="W12" s="173">
        <v>0.51249999999999996</v>
      </c>
      <c r="X12" s="173">
        <v>0.53333333333333333</v>
      </c>
      <c r="Y12" s="173">
        <v>0.5541666666666667</v>
      </c>
      <c r="Z12" s="173">
        <v>0.57499999999999996</v>
      </c>
      <c r="AA12" s="173">
        <v>0.59583333333333333</v>
      </c>
      <c r="AB12" s="173">
        <v>0.6166666666666667</v>
      </c>
      <c r="AC12" s="173">
        <v>0.63749999999999996</v>
      </c>
      <c r="AD12" s="173">
        <v>0.65833333333333333</v>
      </c>
      <c r="AE12" s="173">
        <v>0.67916666666666659</v>
      </c>
      <c r="AF12" s="173">
        <v>0.7</v>
      </c>
      <c r="AG12" s="173">
        <v>0.72083333333333321</v>
      </c>
      <c r="AH12" s="173">
        <v>0.74166666666666659</v>
      </c>
      <c r="AI12" s="173">
        <v>0.76249999999999996</v>
      </c>
      <c r="AJ12" s="173">
        <v>0.78333333333333321</v>
      </c>
      <c r="AK12" s="173">
        <v>0.80416666666666659</v>
      </c>
      <c r="AL12" s="173">
        <v>0.82499999999999996</v>
      </c>
      <c r="AM12" s="173">
        <v>0.84583333333333321</v>
      </c>
      <c r="AN12" s="173">
        <v>0.86666666666666659</v>
      </c>
      <c r="AO12" s="173">
        <v>0.88749999999999996</v>
      </c>
      <c r="AP12" s="127"/>
    </row>
    <row r="13" spans="1:47" ht="18" customHeight="1" x14ac:dyDescent="0.25">
      <c r="A13" s="127"/>
      <c r="B13" s="140" t="s">
        <v>15</v>
      </c>
      <c r="C13" s="141" t="s">
        <v>9</v>
      </c>
      <c r="D13" s="173">
        <v>0.20694444444444446</v>
      </c>
      <c r="E13" s="173">
        <v>0.22083333333333338</v>
      </c>
      <c r="F13" s="173">
        <v>0.23472222222222225</v>
      </c>
      <c r="G13" s="173">
        <v>0.24861111111111114</v>
      </c>
      <c r="H13" s="173">
        <v>0.26250000000000007</v>
      </c>
      <c r="I13" s="173">
        <v>0.27638888888888891</v>
      </c>
      <c r="J13" s="173">
        <v>0.2902777777777778</v>
      </c>
      <c r="K13" s="173">
        <v>0.3041666666666667</v>
      </c>
      <c r="L13" s="173">
        <v>0.31805555555555559</v>
      </c>
      <c r="M13" s="173">
        <v>0.33194444444444449</v>
      </c>
      <c r="N13" s="173">
        <v>0.34583333333333338</v>
      </c>
      <c r="O13" s="173">
        <v>0.35972222222222222</v>
      </c>
      <c r="P13" s="173">
        <v>0.37361111111111112</v>
      </c>
      <c r="Q13" s="173">
        <v>0.38750000000000007</v>
      </c>
      <c r="R13" s="173">
        <v>0.40902777777777777</v>
      </c>
      <c r="S13" s="173">
        <v>0.42986111111111108</v>
      </c>
      <c r="T13" s="173">
        <v>0.45069444444444445</v>
      </c>
      <c r="U13" s="173">
        <v>0.47152777777777777</v>
      </c>
      <c r="V13" s="173">
        <v>0.49236111111111108</v>
      </c>
      <c r="W13" s="173">
        <v>0.5131944444444444</v>
      </c>
      <c r="X13" s="173">
        <v>0.53402777777777777</v>
      </c>
      <c r="Y13" s="173">
        <v>0.55486111111111114</v>
      </c>
      <c r="Z13" s="173">
        <v>0.5756944444444444</v>
      </c>
      <c r="AA13" s="173">
        <v>0.59652777777777777</v>
      </c>
      <c r="AB13" s="173">
        <v>0.61736111111111114</v>
      </c>
      <c r="AC13" s="173">
        <v>0.6381944444444444</v>
      </c>
      <c r="AD13" s="173">
        <v>0.65902777777777777</v>
      </c>
      <c r="AE13" s="173">
        <v>0.67986111111111103</v>
      </c>
      <c r="AF13" s="173">
        <v>0.7006944444444444</v>
      </c>
      <c r="AG13" s="173">
        <v>0.72152777777777766</v>
      </c>
      <c r="AH13" s="173">
        <v>0.74236111111111103</v>
      </c>
      <c r="AI13" s="173">
        <v>0.7631944444444444</v>
      </c>
      <c r="AJ13" s="173">
        <v>0.78402777777777766</v>
      </c>
      <c r="AK13" s="173">
        <v>0.80486111111111103</v>
      </c>
      <c r="AL13" s="173">
        <v>0.8256944444444444</v>
      </c>
      <c r="AM13" s="173">
        <v>0.84652777777777766</v>
      </c>
      <c r="AN13" s="173">
        <v>0.86736111111111103</v>
      </c>
      <c r="AO13" s="173">
        <v>0.8881944444444444</v>
      </c>
      <c r="AP13" s="132"/>
    </row>
    <row r="14" spans="1:47" ht="18" customHeight="1" outlineLevel="1" x14ac:dyDescent="0.25">
      <c r="A14" s="134"/>
      <c r="B14" s="140" t="s">
        <v>16</v>
      </c>
      <c r="C14" s="141" t="s">
        <v>9</v>
      </c>
      <c r="D14" s="173">
        <v>0.2076388888888889</v>
      </c>
      <c r="E14" s="173">
        <v>0.22152777777777782</v>
      </c>
      <c r="F14" s="173">
        <v>0.23541666666666669</v>
      </c>
      <c r="G14" s="173">
        <v>0.24930555555555559</v>
      </c>
      <c r="H14" s="173">
        <v>0.26319444444444451</v>
      </c>
      <c r="I14" s="173">
        <v>0.27708333333333335</v>
      </c>
      <c r="J14" s="173">
        <v>0.29097222222222224</v>
      </c>
      <c r="K14" s="173">
        <v>0.30486111111111114</v>
      </c>
      <c r="L14" s="173">
        <v>0.31875000000000003</v>
      </c>
      <c r="M14" s="173">
        <v>0.33263888888888893</v>
      </c>
      <c r="N14" s="173">
        <v>0.34652777777777782</v>
      </c>
      <c r="O14" s="173">
        <v>0.36041666666666666</v>
      </c>
      <c r="P14" s="173">
        <v>0.37430555555555556</v>
      </c>
      <c r="Q14" s="173">
        <v>0.38819444444444451</v>
      </c>
      <c r="R14" s="173">
        <v>0.40972222222222221</v>
      </c>
      <c r="S14" s="173">
        <v>0.43055555555555552</v>
      </c>
      <c r="T14" s="173">
        <v>0.4513888888888889</v>
      </c>
      <c r="U14" s="173">
        <v>0.47222222222222221</v>
      </c>
      <c r="V14" s="173">
        <v>0.49305555555555552</v>
      </c>
      <c r="W14" s="173">
        <v>0.51388888888888884</v>
      </c>
      <c r="X14" s="173">
        <v>0.53472222222222221</v>
      </c>
      <c r="Y14" s="173">
        <v>0.55555555555555558</v>
      </c>
      <c r="Z14" s="173">
        <v>0.57638888888888884</v>
      </c>
      <c r="AA14" s="173">
        <v>0.59722222222222221</v>
      </c>
      <c r="AB14" s="173">
        <v>0.61805555555555558</v>
      </c>
      <c r="AC14" s="173">
        <v>0.63888888888888884</v>
      </c>
      <c r="AD14" s="173">
        <v>0.65972222222222221</v>
      </c>
      <c r="AE14" s="173">
        <v>0.68055555555555547</v>
      </c>
      <c r="AF14" s="173">
        <v>0.70138888888888884</v>
      </c>
      <c r="AG14" s="173">
        <v>0.7222222222222221</v>
      </c>
      <c r="AH14" s="173">
        <v>0.74305555555555547</v>
      </c>
      <c r="AI14" s="173">
        <v>0.76388888888888884</v>
      </c>
      <c r="AJ14" s="173">
        <v>0.7847222222222221</v>
      </c>
      <c r="AK14" s="173">
        <v>0.80555555555555547</v>
      </c>
      <c r="AL14" s="173">
        <v>0.82638888888888884</v>
      </c>
      <c r="AM14" s="173">
        <v>0.8472222222222221</v>
      </c>
      <c r="AN14" s="173">
        <v>0.86805555555555547</v>
      </c>
      <c r="AO14" s="173">
        <v>0.88888888888888884</v>
      </c>
      <c r="AP14" s="128"/>
    </row>
    <row r="15" spans="1:47" ht="18" customHeight="1" outlineLevel="1" x14ac:dyDescent="0.25">
      <c r="A15" s="134"/>
      <c r="B15" s="140" t="s">
        <v>17</v>
      </c>
      <c r="C15" s="141" t="s">
        <v>9</v>
      </c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28"/>
    </row>
    <row r="16" spans="1:47" ht="18" customHeight="1" outlineLevel="1" x14ac:dyDescent="0.25">
      <c r="A16" s="134"/>
      <c r="B16" s="138" t="s">
        <v>18</v>
      </c>
      <c r="C16" s="139" t="s">
        <v>9</v>
      </c>
      <c r="D16" s="173">
        <v>0.20833333333333334</v>
      </c>
      <c r="E16" s="173">
        <v>0.22222222222222227</v>
      </c>
      <c r="F16" s="173">
        <v>0.23611111111111113</v>
      </c>
      <c r="G16" s="173">
        <v>0.25</v>
      </c>
      <c r="H16" s="173">
        <v>0.26388888888888895</v>
      </c>
      <c r="I16" s="173">
        <v>0.27777777777777779</v>
      </c>
      <c r="J16" s="173">
        <v>0.29166666666666669</v>
      </c>
      <c r="K16" s="173">
        <v>0.30555555555555558</v>
      </c>
      <c r="L16" s="173">
        <v>0.31944444444444448</v>
      </c>
      <c r="M16" s="173">
        <v>0.33333333333333337</v>
      </c>
      <c r="N16" s="173">
        <v>0.34722222222222227</v>
      </c>
      <c r="O16" s="173">
        <v>0.3611111111111111</v>
      </c>
      <c r="P16" s="173">
        <v>0.375</v>
      </c>
      <c r="Q16" s="173">
        <v>0.38888888888888895</v>
      </c>
      <c r="R16" s="173">
        <v>0.41041666666666665</v>
      </c>
      <c r="S16" s="173">
        <v>0.43124999999999997</v>
      </c>
      <c r="T16" s="173">
        <v>0.45208333333333334</v>
      </c>
      <c r="U16" s="173">
        <v>0.47291666666666665</v>
      </c>
      <c r="V16" s="173">
        <v>0.49374999999999997</v>
      </c>
      <c r="W16" s="173">
        <v>0.51458333333333328</v>
      </c>
      <c r="X16" s="173">
        <v>0.53541666666666665</v>
      </c>
      <c r="Y16" s="173">
        <v>0.55625000000000002</v>
      </c>
      <c r="Z16" s="173">
        <v>0.57708333333333328</v>
      </c>
      <c r="AA16" s="173">
        <v>0.59791666666666665</v>
      </c>
      <c r="AB16" s="173">
        <v>0.61875000000000002</v>
      </c>
      <c r="AC16" s="173">
        <v>0.63958333333333328</v>
      </c>
      <c r="AD16" s="173">
        <v>0.66041666666666665</v>
      </c>
      <c r="AE16" s="173">
        <v>0.68124999999999991</v>
      </c>
      <c r="AF16" s="173">
        <v>0.70208333333333328</v>
      </c>
      <c r="AG16" s="173">
        <v>0.72291666666666654</v>
      </c>
      <c r="AH16" s="173">
        <v>0.74374999999999991</v>
      </c>
      <c r="AI16" s="173">
        <v>0.76458333333333328</v>
      </c>
      <c r="AJ16" s="173">
        <v>0.78541666666666654</v>
      </c>
      <c r="AK16" s="173">
        <v>0.80624999999999991</v>
      </c>
      <c r="AL16" s="173">
        <v>0.82708333333333328</v>
      </c>
      <c r="AM16" s="173">
        <v>0.84791666666666654</v>
      </c>
      <c r="AN16" s="173">
        <v>0.86874999999999991</v>
      </c>
      <c r="AO16" s="173">
        <v>0.88958333333333328</v>
      </c>
      <c r="AP16" s="128"/>
    </row>
    <row r="17" spans="1:44" ht="18" customHeight="1" outlineLevel="1" x14ac:dyDescent="0.25">
      <c r="A17" s="127"/>
      <c r="B17" s="138" t="s">
        <v>19</v>
      </c>
      <c r="C17" s="139" t="s">
        <v>9</v>
      </c>
      <c r="D17" s="173">
        <v>0.20902777777777778</v>
      </c>
      <c r="E17" s="173">
        <v>0.22291666666666671</v>
      </c>
      <c r="F17" s="173">
        <v>0.23680555555555557</v>
      </c>
      <c r="G17" s="173">
        <v>0.25069444444444444</v>
      </c>
      <c r="H17" s="173">
        <v>0.26458333333333339</v>
      </c>
      <c r="I17" s="173">
        <v>0.27847222222222223</v>
      </c>
      <c r="J17" s="173">
        <v>0.29236111111111113</v>
      </c>
      <c r="K17" s="173">
        <v>0.30625000000000002</v>
      </c>
      <c r="L17" s="173">
        <v>0.32013888888888892</v>
      </c>
      <c r="M17" s="173">
        <v>0.33402777777777781</v>
      </c>
      <c r="N17" s="173">
        <v>0.34791666666666671</v>
      </c>
      <c r="O17" s="173">
        <v>0.36180555555555555</v>
      </c>
      <c r="P17" s="173">
        <v>0.37569444444444444</v>
      </c>
      <c r="Q17" s="173">
        <v>0.38958333333333339</v>
      </c>
      <c r="R17" s="173">
        <v>0.41180555555555554</v>
      </c>
      <c r="S17" s="173">
        <v>0.43263888888888885</v>
      </c>
      <c r="T17" s="173">
        <v>0.45347222222222222</v>
      </c>
      <c r="U17" s="173">
        <v>0.47430555555555554</v>
      </c>
      <c r="V17" s="173">
        <v>0.49513888888888885</v>
      </c>
      <c r="W17" s="173">
        <v>0.51597222222222217</v>
      </c>
      <c r="X17" s="173">
        <v>0.53680555555555554</v>
      </c>
      <c r="Y17" s="173">
        <v>0.55763888888888891</v>
      </c>
      <c r="Z17" s="173">
        <v>0.57847222222222217</v>
      </c>
      <c r="AA17" s="173">
        <v>0.59930555555555554</v>
      </c>
      <c r="AB17" s="173">
        <v>0.62013888888888891</v>
      </c>
      <c r="AC17" s="173">
        <v>0.64097222222222217</v>
      </c>
      <c r="AD17" s="173">
        <v>0.66180555555555554</v>
      </c>
      <c r="AE17" s="173">
        <v>0.6826388888888888</v>
      </c>
      <c r="AF17" s="173">
        <v>0.70347222222222217</v>
      </c>
      <c r="AG17" s="173">
        <v>0.72430555555555542</v>
      </c>
      <c r="AH17" s="173">
        <v>0.7451388888888888</v>
      </c>
      <c r="AI17" s="173">
        <v>0.76597222222222217</v>
      </c>
      <c r="AJ17" s="173">
        <v>0.78680555555555542</v>
      </c>
      <c r="AK17" s="173">
        <v>0.8076388888888888</v>
      </c>
      <c r="AL17" s="173">
        <v>0.82847222222222217</v>
      </c>
      <c r="AM17" s="173">
        <v>0.84930555555555542</v>
      </c>
      <c r="AN17" s="173">
        <v>0.8701388888888888</v>
      </c>
      <c r="AO17" s="173">
        <v>0.89097222222222217</v>
      </c>
    </row>
    <row r="18" spans="1:44" ht="18" customHeight="1" x14ac:dyDescent="0.25">
      <c r="A18" s="127"/>
      <c r="B18" s="138" t="s">
        <v>20</v>
      </c>
      <c r="C18" s="139" t="s">
        <v>7</v>
      </c>
      <c r="D18" s="173">
        <v>0.20972222222222223</v>
      </c>
      <c r="E18" s="173">
        <v>0.22361111111111115</v>
      </c>
      <c r="F18" s="173">
        <v>0.23750000000000002</v>
      </c>
      <c r="G18" s="173">
        <v>0.25138888888888888</v>
      </c>
      <c r="H18" s="173">
        <v>0.26527777777777783</v>
      </c>
      <c r="I18" s="173">
        <v>0.27916666666666667</v>
      </c>
      <c r="J18" s="173">
        <v>0.29305555555555557</v>
      </c>
      <c r="K18" s="173">
        <v>0.30694444444444446</v>
      </c>
      <c r="L18" s="173">
        <v>0.32083333333333336</v>
      </c>
      <c r="M18" s="173">
        <v>0.33472222222222225</v>
      </c>
      <c r="N18" s="173">
        <v>0.34861111111111115</v>
      </c>
      <c r="O18" s="173">
        <v>0.36249999999999999</v>
      </c>
      <c r="P18" s="173">
        <v>0.37638888888888888</v>
      </c>
      <c r="Q18" s="173">
        <v>0.39027777777777783</v>
      </c>
      <c r="R18" s="173">
        <v>0.41319444444444442</v>
      </c>
      <c r="S18" s="173">
        <v>0.43402777777777773</v>
      </c>
      <c r="T18" s="173">
        <v>0.4548611111111111</v>
      </c>
      <c r="U18" s="173">
        <v>0.47569444444444442</v>
      </c>
      <c r="V18" s="173">
        <v>0.49652777777777773</v>
      </c>
      <c r="W18" s="173">
        <v>0.51736111111111105</v>
      </c>
      <c r="X18" s="173">
        <v>0.53819444444444442</v>
      </c>
      <c r="Y18" s="173">
        <v>0.55902777777777779</v>
      </c>
      <c r="Z18" s="173">
        <v>0.57986111111111105</v>
      </c>
      <c r="AA18" s="173">
        <v>0.60069444444444442</v>
      </c>
      <c r="AB18" s="173">
        <v>0.62152777777777779</v>
      </c>
      <c r="AC18" s="173">
        <v>0.64236111111111105</v>
      </c>
      <c r="AD18" s="173">
        <v>0.66319444444444442</v>
      </c>
      <c r="AE18" s="173">
        <v>0.68402777777777768</v>
      </c>
      <c r="AF18" s="173">
        <v>0.70486111111111105</v>
      </c>
      <c r="AG18" s="173">
        <v>0.72569444444444431</v>
      </c>
      <c r="AH18" s="173">
        <v>0.74652777777777768</v>
      </c>
      <c r="AI18" s="173">
        <v>0.76736111111111105</v>
      </c>
      <c r="AJ18" s="173">
        <v>0.78819444444444431</v>
      </c>
      <c r="AK18" s="173">
        <v>0.80902777777777768</v>
      </c>
      <c r="AL18" s="173">
        <v>0.82986111111111105</v>
      </c>
      <c r="AM18" s="173">
        <v>0.85069444444444431</v>
      </c>
      <c r="AN18" s="173">
        <v>0.87152777777777768</v>
      </c>
      <c r="AO18" s="173">
        <v>0.89236111111111105</v>
      </c>
      <c r="AP18" s="127"/>
    </row>
    <row r="19" spans="1:44" ht="18" customHeight="1" x14ac:dyDescent="0.25">
      <c r="A19" s="127"/>
      <c r="B19" s="135"/>
      <c r="C19" s="120"/>
      <c r="D19" s="120"/>
      <c r="E19" s="120"/>
      <c r="F19" s="120"/>
      <c r="G19" s="120"/>
      <c r="H19" s="120"/>
      <c r="I19" s="120"/>
      <c r="J19" s="137"/>
      <c r="K19" s="120"/>
      <c r="L19" s="120"/>
      <c r="M19" s="131"/>
      <c r="N19" s="137"/>
      <c r="O19" s="133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33"/>
      <c r="AA19" s="120"/>
      <c r="AB19" s="133"/>
      <c r="AC19" s="120"/>
      <c r="AD19" s="120"/>
      <c r="AE19" s="131"/>
      <c r="AF19" s="131"/>
      <c r="AG19" s="120"/>
      <c r="AH19" s="120"/>
      <c r="AI19" s="131"/>
      <c r="AJ19" s="131"/>
      <c r="AK19" s="120"/>
      <c r="AL19" s="131"/>
      <c r="AM19" s="131"/>
      <c r="AN19" s="131"/>
      <c r="AO19" s="131"/>
      <c r="AP19" s="131"/>
      <c r="AR19" s="127"/>
    </row>
    <row r="20" spans="1:44" ht="18" customHeight="1" outlineLevel="1" x14ac:dyDescent="0.25">
      <c r="A20" s="127"/>
      <c r="B20" s="145" t="s">
        <v>20</v>
      </c>
      <c r="C20" s="175" t="s">
        <v>9</v>
      </c>
      <c r="D20" s="176">
        <v>0.20833333333333334</v>
      </c>
      <c r="E20" s="176">
        <v>0.22222222222222221</v>
      </c>
      <c r="F20" s="176">
        <v>0.23611111111111113</v>
      </c>
      <c r="G20" s="176">
        <v>0.25</v>
      </c>
      <c r="H20" s="176">
        <v>0.2638888888888889</v>
      </c>
      <c r="I20" s="176">
        <v>0.27777777777777779</v>
      </c>
      <c r="J20" s="176">
        <v>0.29166666666666669</v>
      </c>
      <c r="K20" s="176">
        <v>0.30555555555555552</v>
      </c>
      <c r="L20" s="176">
        <v>0.31944444444444448</v>
      </c>
      <c r="M20" s="176">
        <v>0.33333333333333331</v>
      </c>
      <c r="N20" s="176">
        <v>0.34722222222222227</v>
      </c>
      <c r="O20" s="176">
        <v>0.3611111111111111</v>
      </c>
      <c r="P20" s="176">
        <v>0.375</v>
      </c>
      <c r="Q20" s="176">
        <v>0.39583333333333331</v>
      </c>
      <c r="R20" s="176">
        <v>0.41666666666666669</v>
      </c>
      <c r="S20" s="176">
        <v>0.4375</v>
      </c>
      <c r="T20" s="176">
        <v>0.45833333333333331</v>
      </c>
      <c r="U20" s="176">
        <v>0.47916666666666669</v>
      </c>
      <c r="V20" s="176">
        <v>0.5</v>
      </c>
      <c r="W20" s="176">
        <v>0.52083333333333337</v>
      </c>
      <c r="X20" s="176">
        <v>0.54166666666666663</v>
      </c>
      <c r="Y20" s="176">
        <v>0.5625</v>
      </c>
      <c r="Z20" s="176">
        <v>0.58333333333333337</v>
      </c>
      <c r="AA20" s="176">
        <v>0.60416666666666663</v>
      </c>
      <c r="AB20" s="176">
        <v>0.625</v>
      </c>
      <c r="AC20" s="176">
        <v>0.64583333333333337</v>
      </c>
      <c r="AD20" s="176">
        <v>0.66666666666666663</v>
      </c>
      <c r="AE20" s="176">
        <v>0.6875</v>
      </c>
      <c r="AF20" s="176">
        <v>0.70833333333333337</v>
      </c>
      <c r="AG20" s="176">
        <v>0.72916666666666663</v>
      </c>
      <c r="AH20" s="176">
        <v>0.75</v>
      </c>
      <c r="AI20" s="176">
        <v>0.77083333333333337</v>
      </c>
      <c r="AJ20" s="176">
        <v>0.79166666666666663</v>
      </c>
      <c r="AK20" s="176">
        <v>0.8125</v>
      </c>
      <c r="AL20" s="176">
        <v>0.83333333333333337</v>
      </c>
      <c r="AM20" s="176">
        <v>0.85416666666666663</v>
      </c>
      <c r="AN20" s="176">
        <v>0.875</v>
      </c>
      <c r="AO20" s="127"/>
      <c r="AP20" s="127"/>
    </row>
    <row r="21" spans="1:44" ht="18" customHeight="1" x14ac:dyDescent="0.25">
      <c r="A21" s="127"/>
      <c r="B21" s="140" t="s">
        <v>19</v>
      </c>
      <c r="C21" s="139" t="s">
        <v>9</v>
      </c>
      <c r="D21" s="173">
        <v>0.20972222222222223</v>
      </c>
      <c r="E21" s="173">
        <v>0.22361111111111109</v>
      </c>
      <c r="F21" s="173">
        <v>0.23750000000000002</v>
      </c>
      <c r="G21" s="173">
        <v>0.25138888888888888</v>
      </c>
      <c r="H21" s="173">
        <v>0.26527777777777778</v>
      </c>
      <c r="I21" s="173">
        <v>0.27916666666666667</v>
      </c>
      <c r="J21" s="173">
        <v>0.29305555555555557</v>
      </c>
      <c r="K21" s="173">
        <v>0.30694444444444441</v>
      </c>
      <c r="L21" s="173">
        <v>0.32083333333333336</v>
      </c>
      <c r="M21" s="173">
        <v>0.3347222222222222</v>
      </c>
      <c r="N21" s="173">
        <v>0.34861111111111115</v>
      </c>
      <c r="O21" s="173">
        <v>0.36249999999999999</v>
      </c>
      <c r="P21" s="173">
        <v>0.37638888888888888</v>
      </c>
      <c r="Q21" s="173">
        <v>0.3972222222222222</v>
      </c>
      <c r="R21" s="173">
        <v>0.41805555555555557</v>
      </c>
      <c r="S21" s="173">
        <v>0.43888888888888888</v>
      </c>
      <c r="T21" s="173">
        <v>0.4597222222222222</v>
      </c>
      <c r="U21" s="173">
        <v>0.48055555555555557</v>
      </c>
      <c r="V21" s="173">
        <v>0.50138888888888888</v>
      </c>
      <c r="W21" s="173">
        <v>0.52222222222222225</v>
      </c>
      <c r="X21" s="173">
        <v>0.54305555555555551</v>
      </c>
      <c r="Y21" s="173">
        <v>0.56388888888888888</v>
      </c>
      <c r="Z21" s="173">
        <v>0.58472222222222225</v>
      </c>
      <c r="AA21" s="173">
        <v>0.60555555555555551</v>
      </c>
      <c r="AB21" s="173">
        <v>0.62638888888888888</v>
      </c>
      <c r="AC21" s="173">
        <v>0.64722222222222225</v>
      </c>
      <c r="AD21" s="173">
        <v>0.66805555555555562</v>
      </c>
      <c r="AE21" s="173">
        <v>0.68888888888888899</v>
      </c>
      <c r="AF21" s="173">
        <v>0.70972222222222225</v>
      </c>
      <c r="AG21" s="173">
        <v>0.73055555555555562</v>
      </c>
      <c r="AH21" s="173">
        <v>0.75138888888888899</v>
      </c>
      <c r="AI21" s="173">
        <v>0.77222222222222225</v>
      </c>
      <c r="AJ21" s="173">
        <v>0.79305555555555562</v>
      </c>
      <c r="AK21" s="173">
        <v>0.81388888888888899</v>
      </c>
      <c r="AL21" s="173">
        <v>0.83472222222222225</v>
      </c>
      <c r="AM21" s="173">
        <v>0.85555555555555562</v>
      </c>
      <c r="AN21" s="173">
        <v>0.87638888888888899</v>
      </c>
      <c r="AO21" s="127"/>
      <c r="AP21" s="127"/>
    </row>
    <row r="22" spans="1:44" ht="18" customHeight="1" x14ac:dyDescent="0.25">
      <c r="A22" s="127"/>
      <c r="B22" s="140" t="s">
        <v>21</v>
      </c>
      <c r="C22" s="139" t="s">
        <v>9</v>
      </c>
      <c r="D22" s="173">
        <v>0.21041666666666667</v>
      </c>
      <c r="E22" s="173">
        <v>0.22430555555555556</v>
      </c>
      <c r="F22" s="173">
        <v>0.23819444444444446</v>
      </c>
      <c r="G22" s="173">
        <v>0.25208333333333333</v>
      </c>
      <c r="H22" s="173">
        <v>0.26597222222222222</v>
      </c>
      <c r="I22" s="173">
        <v>0.27986111111111112</v>
      </c>
      <c r="J22" s="173">
        <v>0.29375000000000001</v>
      </c>
      <c r="K22" s="173">
        <v>0.30763888888888891</v>
      </c>
      <c r="L22" s="173">
        <v>0.3215277777777778</v>
      </c>
      <c r="M22" s="173">
        <v>0.3354166666666667</v>
      </c>
      <c r="N22" s="173">
        <v>0.34930555555555554</v>
      </c>
      <c r="O22" s="173">
        <v>0.36319444444444443</v>
      </c>
      <c r="P22" s="173">
        <v>0.37708333333333338</v>
      </c>
      <c r="Q22" s="173">
        <v>0.3979166666666667</v>
      </c>
      <c r="R22" s="173">
        <v>0.41875000000000001</v>
      </c>
      <c r="S22" s="173">
        <v>0.43958333333333338</v>
      </c>
      <c r="T22" s="173">
        <v>0.4604166666666667</v>
      </c>
      <c r="U22" s="173">
        <v>0.48125000000000001</v>
      </c>
      <c r="V22" s="173">
        <v>0.50208333333333333</v>
      </c>
      <c r="W22" s="173">
        <v>0.5229166666666667</v>
      </c>
      <c r="X22" s="173">
        <v>0.54375000000000007</v>
      </c>
      <c r="Y22" s="173">
        <v>0.56458333333333333</v>
      </c>
      <c r="Z22" s="173">
        <v>0.5854166666666667</v>
      </c>
      <c r="AA22" s="173">
        <v>0.60625000000000007</v>
      </c>
      <c r="AB22" s="173">
        <v>0.62708333333333333</v>
      </c>
      <c r="AC22" s="173">
        <v>0.6479166666666667</v>
      </c>
      <c r="AD22" s="173">
        <v>0.66875000000000007</v>
      </c>
      <c r="AE22" s="173">
        <v>0.68958333333333333</v>
      </c>
      <c r="AF22" s="173">
        <v>0.7104166666666667</v>
      </c>
      <c r="AG22" s="173">
        <v>0.73125000000000007</v>
      </c>
      <c r="AH22" s="173">
        <v>0.75208333333333333</v>
      </c>
      <c r="AI22" s="173">
        <v>0.7729166666666667</v>
      </c>
      <c r="AJ22" s="173">
        <v>0.79375000000000007</v>
      </c>
      <c r="AK22" s="173">
        <v>0.81458333333333333</v>
      </c>
      <c r="AL22" s="173">
        <v>0.8354166666666667</v>
      </c>
      <c r="AM22" s="173">
        <v>0.85625000000000007</v>
      </c>
      <c r="AN22" s="173">
        <v>0.87708333333333333</v>
      </c>
      <c r="AO22" s="144"/>
      <c r="AP22" s="127"/>
    </row>
    <row r="23" spans="1:44" ht="18" customHeight="1" outlineLevel="1" x14ac:dyDescent="0.25">
      <c r="A23" s="127"/>
      <c r="B23" s="140" t="s">
        <v>16</v>
      </c>
      <c r="C23" s="139" t="s">
        <v>9</v>
      </c>
      <c r="D23" s="173">
        <v>0.21111111111111111</v>
      </c>
      <c r="E23" s="173">
        <v>0.22500000000000001</v>
      </c>
      <c r="F23" s="173">
        <v>0.2388888888888889</v>
      </c>
      <c r="G23" s="173">
        <v>0.25277777777777777</v>
      </c>
      <c r="H23" s="173">
        <v>0.26666666666666666</v>
      </c>
      <c r="I23" s="173">
        <v>0.28055555555555556</v>
      </c>
      <c r="J23" s="173">
        <v>0.29444444444444445</v>
      </c>
      <c r="K23" s="173">
        <v>0.30833333333333335</v>
      </c>
      <c r="L23" s="173">
        <v>0.32222222222222224</v>
      </c>
      <c r="M23" s="173">
        <v>0.33611111111111108</v>
      </c>
      <c r="N23" s="173">
        <v>0.35000000000000003</v>
      </c>
      <c r="O23" s="173">
        <v>0.36388888888888887</v>
      </c>
      <c r="P23" s="173">
        <v>0.37777777777777777</v>
      </c>
      <c r="Q23" s="173">
        <v>0.39861111111111108</v>
      </c>
      <c r="R23" s="173">
        <v>0.41944444444444445</v>
      </c>
      <c r="S23" s="173">
        <v>0.44027777777777777</v>
      </c>
      <c r="T23" s="173">
        <v>0.46111111111111108</v>
      </c>
      <c r="U23" s="173">
        <v>0.48194444444444445</v>
      </c>
      <c r="V23" s="173">
        <v>0.50277777777777777</v>
      </c>
      <c r="W23" s="173">
        <v>0.52361111111111114</v>
      </c>
      <c r="X23" s="173">
        <v>0.5444444444444444</v>
      </c>
      <c r="Y23" s="173">
        <v>0.56527777777777777</v>
      </c>
      <c r="Z23" s="173">
        <v>0.58611111111111114</v>
      </c>
      <c r="AA23" s="173">
        <v>0.6069444444444444</v>
      </c>
      <c r="AB23" s="173">
        <v>0.62777777777777777</v>
      </c>
      <c r="AC23" s="173">
        <v>0.64861111111111114</v>
      </c>
      <c r="AD23" s="173">
        <v>0.6694444444444444</v>
      </c>
      <c r="AE23" s="173">
        <v>0.69027777777777777</v>
      </c>
      <c r="AF23" s="173">
        <v>0.71111111111111114</v>
      </c>
      <c r="AG23" s="173">
        <v>0.7319444444444444</v>
      </c>
      <c r="AH23" s="173">
        <v>0.75277777777777777</v>
      </c>
      <c r="AI23" s="173">
        <v>0.77361111111111114</v>
      </c>
      <c r="AJ23" s="173">
        <v>0.7944444444444444</v>
      </c>
      <c r="AK23" s="173">
        <v>0.81527777777777777</v>
      </c>
      <c r="AL23" s="173">
        <v>0.83611111111111114</v>
      </c>
      <c r="AM23" s="173">
        <v>0.8569444444444444</v>
      </c>
      <c r="AN23" s="173">
        <v>0.87777777777777777</v>
      </c>
      <c r="AO23" s="127"/>
      <c r="AP23" s="127"/>
    </row>
    <row r="24" spans="1:44" ht="18" customHeight="1" outlineLevel="1" x14ac:dyDescent="0.25">
      <c r="A24" s="127"/>
      <c r="B24" s="140" t="s">
        <v>15</v>
      </c>
      <c r="C24" s="139" t="s">
        <v>9</v>
      </c>
      <c r="D24" s="173">
        <v>0.21180555555555555</v>
      </c>
      <c r="E24" s="173">
        <v>0.22569444444444445</v>
      </c>
      <c r="F24" s="173">
        <v>0.23958333333333334</v>
      </c>
      <c r="G24" s="173">
        <v>0.25347222222222221</v>
      </c>
      <c r="H24" s="173">
        <v>0.2673611111111111</v>
      </c>
      <c r="I24" s="173">
        <v>0.28125</v>
      </c>
      <c r="J24" s="173">
        <v>0.2951388888888889</v>
      </c>
      <c r="K24" s="173">
        <v>0.30902777777777779</v>
      </c>
      <c r="L24" s="173">
        <v>0.32291666666666669</v>
      </c>
      <c r="M24" s="173">
        <v>0.33680555555555558</v>
      </c>
      <c r="N24" s="173">
        <v>0.35069444444444442</v>
      </c>
      <c r="O24" s="173">
        <v>0.36458333333333331</v>
      </c>
      <c r="P24" s="173">
        <v>0.37847222222222227</v>
      </c>
      <c r="Q24" s="173">
        <v>0.39930555555555558</v>
      </c>
      <c r="R24" s="173">
        <v>0.4201388888888889</v>
      </c>
      <c r="S24" s="173">
        <v>0.44097222222222227</v>
      </c>
      <c r="T24" s="173">
        <v>0.46180555555555558</v>
      </c>
      <c r="U24" s="173">
        <v>0.4826388888888889</v>
      </c>
      <c r="V24" s="173">
        <v>0.50347222222222221</v>
      </c>
      <c r="W24" s="173">
        <v>0.52430555555555558</v>
      </c>
      <c r="X24" s="173">
        <v>0.54513888888888895</v>
      </c>
      <c r="Y24" s="173">
        <v>0.56597222222222221</v>
      </c>
      <c r="Z24" s="173">
        <v>0.58680555555555558</v>
      </c>
      <c r="AA24" s="173">
        <v>0.60763888888888895</v>
      </c>
      <c r="AB24" s="173">
        <v>0.62847222222222221</v>
      </c>
      <c r="AC24" s="173">
        <v>0.64930555555555558</v>
      </c>
      <c r="AD24" s="173">
        <v>0.67013888888888884</v>
      </c>
      <c r="AE24" s="173">
        <v>0.69097222222222221</v>
      </c>
      <c r="AF24" s="173">
        <v>0.71180555555555547</v>
      </c>
      <c r="AG24" s="173">
        <v>0.73263888888888884</v>
      </c>
      <c r="AH24" s="173">
        <v>0.75347222222222221</v>
      </c>
      <c r="AI24" s="173">
        <v>0.77430555555555547</v>
      </c>
      <c r="AJ24" s="173">
        <v>0.79513888888888884</v>
      </c>
      <c r="AK24" s="173">
        <v>0.81597222222222221</v>
      </c>
      <c r="AL24" s="173">
        <v>0.83680555555555547</v>
      </c>
      <c r="AM24" s="173">
        <v>0.85763888888888884</v>
      </c>
      <c r="AN24" s="173">
        <v>0.87847222222222221</v>
      </c>
      <c r="AO24" s="127"/>
      <c r="AP24" s="127"/>
    </row>
    <row r="25" spans="1:44" ht="18" customHeight="1" x14ac:dyDescent="0.25">
      <c r="A25" s="127"/>
      <c r="B25" s="140" t="s">
        <v>14</v>
      </c>
      <c r="C25" s="139" t="s">
        <v>9</v>
      </c>
      <c r="D25" s="173">
        <v>0.21180555555555555</v>
      </c>
      <c r="E25" s="173">
        <v>0.22569444444444445</v>
      </c>
      <c r="F25" s="173">
        <v>0.23958333333333334</v>
      </c>
      <c r="G25" s="173">
        <v>0.25347222222222221</v>
      </c>
      <c r="H25" s="173">
        <v>0.2673611111111111</v>
      </c>
      <c r="I25" s="173">
        <v>0.28125</v>
      </c>
      <c r="J25" s="173">
        <v>0.2951388888888889</v>
      </c>
      <c r="K25" s="173">
        <v>0.30902777777777779</v>
      </c>
      <c r="L25" s="173">
        <v>0.32291666666666669</v>
      </c>
      <c r="M25" s="173">
        <v>0.33680555555555558</v>
      </c>
      <c r="N25" s="173">
        <v>0.35069444444444442</v>
      </c>
      <c r="O25" s="173">
        <v>0.36458333333333331</v>
      </c>
      <c r="P25" s="173">
        <v>0.37847222222222227</v>
      </c>
      <c r="Q25" s="173">
        <v>0.39930555555555558</v>
      </c>
      <c r="R25" s="173">
        <v>0.4201388888888889</v>
      </c>
      <c r="S25" s="173">
        <v>0.44097222222222227</v>
      </c>
      <c r="T25" s="173">
        <v>0.46180555555555558</v>
      </c>
      <c r="U25" s="173">
        <v>0.4826388888888889</v>
      </c>
      <c r="V25" s="173">
        <v>0.50347222222222221</v>
      </c>
      <c r="W25" s="173">
        <v>0.52430555555555558</v>
      </c>
      <c r="X25" s="173">
        <v>0.54513888888888895</v>
      </c>
      <c r="Y25" s="173">
        <v>0.56597222222222221</v>
      </c>
      <c r="Z25" s="173">
        <v>0.58680555555555558</v>
      </c>
      <c r="AA25" s="173">
        <v>0.60763888888888895</v>
      </c>
      <c r="AB25" s="173">
        <v>0.62847222222222221</v>
      </c>
      <c r="AC25" s="173">
        <v>0.64930555555555558</v>
      </c>
      <c r="AD25" s="173">
        <v>0.67013888888888884</v>
      </c>
      <c r="AE25" s="173">
        <v>0.69097222222222221</v>
      </c>
      <c r="AF25" s="173">
        <v>0.71180555555555547</v>
      </c>
      <c r="AG25" s="173">
        <v>0.73263888888888884</v>
      </c>
      <c r="AH25" s="173">
        <v>0.75347222222222221</v>
      </c>
      <c r="AI25" s="173">
        <v>0.77430555555555547</v>
      </c>
      <c r="AJ25" s="173">
        <v>0.79513888888888884</v>
      </c>
      <c r="AK25" s="173">
        <v>0.81597222222222221</v>
      </c>
      <c r="AL25" s="173">
        <v>0.83680555555555547</v>
      </c>
      <c r="AM25" s="173">
        <v>0.85763888888888884</v>
      </c>
      <c r="AN25" s="173">
        <v>0.87847222222222221</v>
      </c>
      <c r="AO25" s="127"/>
      <c r="AP25" s="127"/>
    </row>
    <row r="26" spans="1:44" ht="18" customHeight="1" x14ac:dyDescent="0.25">
      <c r="A26" s="127"/>
      <c r="B26" s="154" t="s">
        <v>70</v>
      </c>
      <c r="C26" s="148" t="s">
        <v>9</v>
      </c>
      <c r="D26" s="177">
        <v>0.21249999999999999</v>
      </c>
      <c r="E26" s="177">
        <v>0.22638888888888889</v>
      </c>
      <c r="F26" s="177">
        <v>0.24027777777777778</v>
      </c>
      <c r="G26" s="177">
        <v>0.25416666666666665</v>
      </c>
      <c r="H26" s="177">
        <v>0.26805555555555555</v>
      </c>
      <c r="I26" s="177">
        <v>0.28194444444444444</v>
      </c>
      <c r="J26" s="177">
        <v>0.29583333333333334</v>
      </c>
      <c r="K26" s="177">
        <v>0.30972222222222223</v>
      </c>
      <c r="L26" s="177">
        <v>0.32361111111111113</v>
      </c>
      <c r="M26" s="177">
        <v>0.33749999999999997</v>
      </c>
      <c r="N26" s="177">
        <v>0.35138888888888892</v>
      </c>
      <c r="O26" s="177">
        <v>0.36527777777777781</v>
      </c>
      <c r="P26" s="177">
        <v>0.37916666666666665</v>
      </c>
      <c r="Q26" s="177">
        <v>0.39999999999999997</v>
      </c>
      <c r="R26" s="177">
        <v>0.42083333333333334</v>
      </c>
      <c r="S26" s="177">
        <v>0.44166666666666665</v>
      </c>
      <c r="T26" s="177">
        <v>0.46249999999999997</v>
      </c>
      <c r="U26" s="177">
        <v>0.48333333333333334</v>
      </c>
      <c r="V26" s="177">
        <v>0.50416666666666665</v>
      </c>
      <c r="W26" s="177">
        <v>0.52500000000000002</v>
      </c>
      <c r="X26" s="177">
        <v>0.54583333333333328</v>
      </c>
      <c r="Y26" s="177">
        <v>0.56666666666666665</v>
      </c>
      <c r="Z26" s="177">
        <v>0.58750000000000002</v>
      </c>
      <c r="AA26" s="177">
        <v>0.60833333333333328</v>
      </c>
      <c r="AB26" s="177">
        <v>0.62916666666666665</v>
      </c>
      <c r="AC26" s="177">
        <v>0.65</v>
      </c>
      <c r="AD26" s="177">
        <v>0.67083333333333339</v>
      </c>
      <c r="AE26" s="177">
        <v>0.69166666666666676</v>
      </c>
      <c r="AF26" s="177">
        <v>0.71250000000000002</v>
      </c>
      <c r="AG26" s="177">
        <v>0.73333333333333339</v>
      </c>
      <c r="AH26" s="177">
        <v>0.75416666666666676</v>
      </c>
      <c r="AI26" s="177">
        <v>0.77500000000000002</v>
      </c>
      <c r="AJ26" s="177">
        <v>0.79583333333333339</v>
      </c>
      <c r="AK26" s="177">
        <v>0.81666666666666676</v>
      </c>
      <c r="AL26" s="177">
        <v>0.83750000000000002</v>
      </c>
      <c r="AM26" s="177">
        <v>0.85833333333333339</v>
      </c>
      <c r="AN26" s="177">
        <v>0.87916666666666676</v>
      </c>
      <c r="AO26" s="151"/>
      <c r="AP26" s="127"/>
    </row>
    <row r="27" spans="1:44" ht="18" customHeight="1" x14ac:dyDescent="0.25">
      <c r="A27" s="127"/>
      <c r="B27" s="140" t="s">
        <v>18</v>
      </c>
      <c r="C27" s="139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51"/>
      <c r="AP27" s="127"/>
    </row>
    <row r="28" spans="1:44" ht="18" customHeight="1" x14ac:dyDescent="0.25">
      <c r="A28" s="127"/>
      <c r="B28" s="140" t="s">
        <v>17</v>
      </c>
      <c r="C28" s="139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51"/>
      <c r="AP28" s="127"/>
    </row>
    <row r="29" spans="1:44" ht="18" customHeight="1" x14ac:dyDescent="0.25">
      <c r="A29" s="127"/>
      <c r="B29" s="140" t="s">
        <v>13</v>
      </c>
      <c r="C29" s="139" t="s">
        <v>9</v>
      </c>
      <c r="D29" s="173">
        <v>0.21319444444444444</v>
      </c>
      <c r="E29" s="173">
        <v>0.22638888888888889</v>
      </c>
      <c r="F29" s="173">
        <v>0.24027777777777778</v>
      </c>
      <c r="G29" s="173">
        <v>0.25416666666666665</v>
      </c>
      <c r="H29" s="173">
        <v>0.26805555555555555</v>
      </c>
      <c r="I29" s="173">
        <v>0.28194444444444444</v>
      </c>
      <c r="J29" s="173">
        <v>0.29583333333333334</v>
      </c>
      <c r="K29" s="173">
        <v>0.30972222222222223</v>
      </c>
      <c r="L29" s="173">
        <v>0.32361111111111113</v>
      </c>
      <c r="M29" s="173">
        <v>0.33749999999999997</v>
      </c>
      <c r="N29" s="173">
        <v>0.35138888888888892</v>
      </c>
      <c r="O29" s="173">
        <v>0.36527777777777781</v>
      </c>
      <c r="P29" s="173">
        <v>0.37916666666666665</v>
      </c>
      <c r="Q29" s="173">
        <v>0.39999999999999997</v>
      </c>
      <c r="R29" s="173">
        <v>0.42083333333333334</v>
      </c>
      <c r="S29" s="173">
        <v>0.44166666666666665</v>
      </c>
      <c r="T29" s="173">
        <v>0.46249999999999997</v>
      </c>
      <c r="U29" s="173">
        <v>0.48333333333333334</v>
      </c>
      <c r="V29" s="173">
        <v>0.50416666666666665</v>
      </c>
      <c r="W29" s="173">
        <v>0.52500000000000002</v>
      </c>
      <c r="X29" s="173">
        <v>0.54583333333333328</v>
      </c>
      <c r="Y29" s="173">
        <v>0.56666666666666665</v>
      </c>
      <c r="Z29" s="173">
        <v>0.58750000000000002</v>
      </c>
      <c r="AA29" s="173">
        <v>0.60833333333333328</v>
      </c>
      <c r="AB29" s="173">
        <v>0.62916666666666665</v>
      </c>
      <c r="AC29" s="173">
        <v>0.65</v>
      </c>
      <c r="AD29" s="173">
        <v>0.67083333333333339</v>
      </c>
      <c r="AE29" s="173">
        <v>0.69166666666666676</v>
      </c>
      <c r="AF29" s="173">
        <v>0.71250000000000002</v>
      </c>
      <c r="AG29" s="173">
        <v>0.73333333333333339</v>
      </c>
      <c r="AH29" s="173">
        <v>0.75416666666666676</v>
      </c>
      <c r="AI29" s="173">
        <v>0.77500000000000002</v>
      </c>
      <c r="AJ29" s="173">
        <v>0.79583333333333339</v>
      </c>
      <c r="AK29" s="173">
        <v>0.81666666666666676</v>
      </c>
      <c r="AL29" s="173">
        <v>0.83750000000000002</v>
      </c>
      <c r="AM29" s="173">
        <v>0.85833333333333339</v>
      </c>
      <c r="AN29" s="173">
        <v>0.87916666666666676</v>
      </c>
      <c r="AO29" s="151"/>
      <c r="AP29" s="127"/>
    </row>
    <row r="30" spans="1:44" ht="18" customHeight="1" x14ac:dyDescent="0.25">
      <c r="A30" s="127"/>
      <c r="B30" s="140" t="s">
        <v>22</v>
      </c>
      <c r="C30" s="139" t="s">
        <v>9</v>
      </c>
      <c r="D30" s="173">
        <v>0.21319444444444444</v>
      </c>
      <c r="E30" s="173">
        <v>0.22708333333333333</v>
      </c>
      <c r="F30" s="173">
        <v>0.24097222222222223</v>
      </c>
      <c r="G30" s="173">
        <v>0.25486111111111109</v>
      </c>
      <c r="H30" s="173">
        <v>0.26874999999999999</v>
      </c>
      <c r="I30" s="173">
        <v>0.28263888888888888</v>
      </c>
      <c r="J30" s="173">
        <v>0.29652777777777778</v>
      </c>
      <c r="K30" s="173">
        <v>0.31041666666666667</v>
      </c>
      <c r="L30" s="173">
        <v>0.32430555555555557</v>
      </c>
      <c r="M30" s="173">
        <v>0.33819444444444446</v>
      </c>
      <c r="N30" s="173">
        <v>0.3520833333333333</v>
      </c>
      <c r="O30" s="173">
        <v>0.3659722222222222</v>
      </c>
      <c r="P30" s="173">
        <v>0.37986111111111115</v>
      </c>
      <c r="Q30" s="173">
        <v>0.40069444444444446</v>
      </c>
      <c r="R30" s="173">
        <v>0.42152777777777778</v>
      </c>
      <c r="S30" s="173">
        <v>0.44236111111111115</v>
      </c>
      <c r="T30" s="173">
        <v>0.46319444444444446</v>
      </c>
      <c r="U30" s="173">
        <v>0.48402777777777778</v>
      </c>
      <c r="V30" s="173">
        <v>0.50486111111111109</v>
      </c>
      <c r="W30" s="173">
        <v>0.52569444444444446</v>
      </c>
      <c r="X30" s="173">
        <v>0.54652777777777783</v>
      </c>
      <c r="Y30" s="173">
        <v>0.56736111111111109</v>
      </c>
      <c r="Z30" s="173">
        <v>0.58819444444444446</v>
      </c>
      <c r="AA30" s="173">
        <v>0.60902777777777783</v>
      </c>
      <c r="AB30" s="173">
        <v>0.62986111111111109</v>
      </c>
      <c r="AC30" s="173">
        <v>0.65069444444444446</v>
      </c>
      <c r="AD30" s="173">
        <v>0.67152777777777783</v>
      </c>
      <c r="AE30" s="173">
        <v>0.69236111111111109</v>
      </c>
      <c r="AF30" s="173">
        <v>0.71319444444444446</v>
      </c>
      <c r="AG30" s="173">
        <v>0.73402777777777783</v>
      </c>
      <c r="AH30" s="173">
        <v>0.75486111111111109</v>
      </c>
      <c r="AI30" s="173">
        <v>0.77569444444444446</v>
      </c>
      <c r="AJ30" s="173">
        <v>0.79652777777777783</v>
      </c>
      <c r="AK30" s="173">
        <v>0.81736111111111109</v>
      </c>
      <c r="AL30" s="173">
        <v>0.83819444444444446</v>
      </c>
      <c r="AM30" s="173">
        <v>0.85902777777777783</v>
      </c>
      <c r="AN30" s="173">
        <v>0.87986111111111109</v>
      </c>
      <c r="AO30" s="151"/>
      <c r="AP30" s="127"/>
    </row>
    <row r="31" spans="1:44" ht="18.600000000000001" customHeight="1" x14ac:dyDescent="0.25">
      <c r="A31" s="127"/>
      <c r="B31" s="140" t="s">
        <v>23</v>
      </c>
      <c r="C31" s="139" t="s">
        <v>9</v>
      </c>
      <c r="D31" s="173">
        <v>0.21388888888888891</v>
      </c>
      <c r="E31" s="173">
        <v>0.22777777777777777</v>
      </c>
      <c r="F31" s="173">
        <v>0.24166666666666667</v>
      </c>
      <c r="G31" s="173">
        <v>0.25555555555555559</v>
      </c>
      <c r="H31" s="173">
        <v>0.26944444444444443</v>
      </c>
      <c r="I31" s="173">
        <v>0.28333333333333333</v>
      </c>
      <c r="J31" s="173">
        <v>0.29722222222222222</v>
      </c>
      <c r="K31" s="173">
        <v>0.31111111111111112</v>
      </c>
      <c r="L31" s="173">
        <v>0.32500000000000001</v>
      </c>
      <c r="M31" s="173">
        <v>0.33888888888888885</v>
      </c>
      <c r="N31" s="173">
        <v>0.3527777777777778</v>
      </c>
      <c r="O31" s="173">
        <v>0.3666666666666667</v>
      </c>
      <c r="P31" s="173">
        <v>0.38055555555555554</v>
      </c>
      <c r="Q31" s="173">
        <v>0.40138888888888885</v>
      </c>
      <c r="R31" s="173">
        <v>0.42222222222222222</v>
      </c>
      <c r="S31" s="173">
        <v>0.44305555555555554</v>
      </c>
      <c r="T31" s="173">
        <v>0.46388888888888885</v>
      </c>
      <c r="U31" s="173">
        <v>0.48472222222222222</v>
      </c>
      <c r="V31" s="173">
        <v>0.50555555555555554</v>
      </c>
      <c r="W31" s="173">
        <v>0.52638888888888891</v>
      </c>
      <c r="X31" s="173">
        <v>0.54722222222222217</v>
      </c>
      <c r="Y31" s="173">
        <v>0.56805555555555554</v>
      </c>
      <c r="Z31" s="173">
        <v>0.58888888888888891</v>
      </c>
      <c r="AA31" s="173">
        <v>0.60972222222222217</v>
      </c>
      <c r="AB31" s="173">
        <v>0.63055555555555554</v>
      </c>
      <c r="AC31" s="173">
        <v>0.65138888888888891</v>
      </c>
      <c r="AD31" s="173">
        <v>0.67222222222222217</v>
      </c>
      <c r="AE31" s="173">
        <v>0.69305555555555554</v>
      </c>
      <c r="AF31" s="173">
        <v>0.71388888888888891</v>
      </c>
      <c r="AG31" s="173">
        <v>0.73472222222222217</v>
      </c>
      <c r="AH31" s="173">
        <v>0.75555555555555554</v>
      </c>
      <c r="AI31" s="173">
        <v>0.77638888888888891</v>
      </c>
      <c r="AJ31" s="173">
        <v>0.79722222222222217</v>
      </c>
      <c r="AK31" s="173">
        <v>0.81805555555555554</v>
      </c>
      <c r="AL31" s="173">
        <v>0.83888888888888891</v>
      </c>
      <c r="AM31" s="173">
        <v>0.85972222222222217</v>
      </c>
      <c r="AN31" s="173">
        <v>0.88055555555555554</v>
      </c>
      <c r="AO31" s="151"/>
      <c r="AP31" s="127"/>
    </row>
    <row r="32" spans="1:44" ht="18" customHeight="1" x14ac:dyDescent="0.25">
      <c r="A32" s="127"/>
      <c r="B32" s="140" t="s">
        <v>8</v>
      </c>
      <c r="C32" s="139" t="s">
        <v>7</v>
      </c>
      <c r="D32" s="173">
        <v>0.21458333333333335</v>
      </c>
      <c r="E32" s="173">
        <v>0.22847222222222222</v>
      </c>
      <c r="F32" s="173">
        <v>0.24236111111111111</v>
      </c>
      <c r="G32" s="173">
        <v>0.25625000000000003</v>
      </c>
      <c r="H32" s="173">
        <v>0.27013888888888887</v>
      </c>
      <c r="I32" s="173">
        <v>0.28402777777777777</v>
      </c>
      <c r="J32" s="173">
        <v>0.29791666666666666</v>
      </c>
      <c r="K32" s="173">
        <v>0.31180555555555556</v>
      </c>
      <c r="L32" s="173">
        <v>0.32569444444444445</v>
      </c>
      <c r="M32" s="173">
        <v>0.33958333333333335</v>
      </c>
      <c r="N32" s="173">
        <v>0.35347222222222219</v>
      </c>
      <c r="O32" s="173">
        <v>0.36736111111111108</v>
      </c>
      <c r="P32" s="173">
        <v>0.38125000000000003</v>
      </c>
      <c r="Q32" s="173">
        <v>0.40208333333333335</v>
      </c>
      <c r="R32" s="173">
        <v>0.42291666666666666</v>
      </c>
      <c r="S32" s="173">
        <v>0.44375000000000003</v>
      </c>
      <c r="T32" s="173">
        <v>0.46458333333333335</v>
      </c>
      <c r="U32" s="173">
        <v>0.48541666666666666</v>
      </c>
      <c r="V32" s="173">
        <v>0.50624999999999998</v>
      </c>
      <c r="W32" s="173">
        <v>0.52708333333333335</v>
      </c>
      <c r="X32" s="173">
        <v>0.54791666666666672</v>
      </c>
      <c r="Y32" s="173">
        <v>0.56874999999999998</v>
      </c>
      <c r="Z32" s="173">
        <v>0.58958333333333335</v>
      </c>
      <c r="AA32" s="173">
        <v>0.61041666666666672</v>
      </c>
      <c r="AB32" s="173">
        <v>0.63124999999999998</v>
      </c>
      <c r="AC32" s="173">
        <v>0.65208333333333335</v>
      </c>
      <c r="AD32" s="173">
        <v>0.67291666666666661</v>
      </c>
      <c r="AE32" s="173">
        <v>0.69374999999999998</v>
      </c>
      <c r="AF32" s="173">
        <v>0.71458333333333324</v>
      </c>
      <c r="AG32" s="173">
        <v>0.73541666666666661</v>
      </c>
      <c r="AH32" s="173">
        <v>0.75624999999999998</v>
      </c>
      <c r="AI32" s="173">
        <v>0.77708333333333324</v>
      </c>
      <c r="AJ32" s="173">
        <v>0.79791666666666661</v>
      </c>
      <c r="AK32" s="173">
        <v>0.81874999999999998</v>
      </c>
      <c r="AL32" s="173">
        <v>0.83958333333333324</v>
      </c>
      <c r="AM32" s="173">
        <v>0.86041666666666661</v>
      </c>
      <c r="AN32" s="173">
        <v>0.88124999999999998</v>
      </c>
      <c r="AO32" s="151"/>
      <c r="AP32" s="127"/>
    </row>
    <row r="33" spans="1:47" ht="18" customHeight="1" x14ac:dyDescent="0.25">
      <c r="A33" s="144"/>
      <c r="B33" s="135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51"/>
      <c r="AU33" s="144"/>
    </row>
    <row r="34" spans="1:47" ht="18" customHeight="1" x14ac:dyDescent="0.25">
      <c r="A34" s="127"/>
      <c r="B34" s="135"/>
      <c r="C34" s="120"/>
      <c r="D34" s="127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51"/>
      <c r="AU34" s="127"/>
    </row>
    <row r="35" spans="1:47" ht="18" customHeight="1" x14ac:dyDescent="0.25">
      <c r="A35" s="127"/>
      <c r="AT35" s="151"/>
      <c r="AU35" s="127"/>
    </row>
    <row r="36" spans="1:47" ht="18" customHeight="1" x14ac:dyDescent="0.25">
      <c r="A36" s="127"/>
      <c r="AT36" s="151"/>
      <c r="AU36" s="127"/>
    </row>
    <row r="37" spans="1:47" ht="18" customHeight="1" x14ac:dyDescent="0.25">
      <c r="A37" s="127"/>
      <c r="AT37" s="151"/>
      <c r="AU37" s="127"/>
    </row>
    <row r="38" spans="1:47" ht="18" customHeight="1" x14ac:dyDescent="0.25">
      <c r="A38" s="127"/>
      <c r="AT38" s="151"/>
      <c r="AU38" s="127"/>
    </row>
    <row r="39" spans="1:47" ht="18" customHeight="1" x14ac:dyDescent="0.25">
      <c r="A39" s="127"/>
      <c r="AU39" s="127"/>
    </row>
    <row r="40" spans="1:47" ht="18" customHeight="1" x14ac:dyDescent="0.25">
      <c r="A40" s="127"/>
      <c r="AU40" s="127"/>
    </row>
    <row r="41" spans="1:47" ht="18" customHeight="1" x14ac:dyDescent="0.25">
      <c r="A41" s="127"/>
      <c r="AU41" s="127"/>
    </row>
    <row r="42" spans="1:47" ht="18" hidden="1" customHeight="1" x14ac:dyDescent="0.25">
      <c r="A42" s="127"/>
      <c r="AU42" s="127"/>
    </row>
    <row r="43" spans="1:47" ht="18" customHeight="1" x14ac:dyDescent="0.25">
      <c r="A43" s="127"/>
      <c r="AU43" s="127"/>
    </row>
    <row r="44" spans="1:47" ht="18" customHeight="1" x14ac:dyDescent="0.25">
      <c r="A44" s="127"/>
      <c r="AU44" s="127"/>
    </row>
    <row r="45" spans="1:47" ht="18" customHeight="1" x14ac:dyDescent="0.25">
      <c r="A45" s="127"/>
      <c r="AU45" s="127"/>
    </row>
    <row r="46" spans="1:47" ht="18" customHeight="1" x14ac:dyDescent="0.25">
      <c r="A46" s="127"/>
      <c r="AU46" s="127"/>
    </row>
    <row r="47" spans="1:47" ht="18" customHeight="1" x14ac:dyDescent="0.25">
      <c r="A47" s="127"/>
      <c r="AU47" s="127"/>
    </row>
    <row r="48" spans="1:47" ht="18" customHeight="1" x14ac:dyDescent="0.25">
      <c r="A48" s="127"/>
      <c r="AU48" s="127"/>
    </row>
    <row r="49" spans="1:47" ht="18" customHeight="1" x14ac:dyDescent="0.25">
      <c r="A49" s="127"/>
      <c r="AU49" s="127"/>
    </row>
    <row r="50" spans="1:47" ht="18" customHeight="1" x14ac:dyDescent="0.25">
      <c r="A50" s="127"/>
      <c r="AU50" s="127"/>
    </row>
    <row r="51" spans="1:47" ht="18" customHeight="1" x14ac:dyDescent="0.25">
      <c r="A51" s="127"/>
      <c r="AU51" s="127"/>
    </row>
    <row r="52" spans="1:47" ht="18" customHeight="1" x14ac:dyDescent="0.25">
      <c r="A52" s="127"/>
      <c r="AU52" s="127"/>
    </row>
    <row r="53" spans="1:47" ht="18" customHeight="1" x14ac:dyDescent="0.25">
      <c r="A53" s="127"/>
      <c r="AU53" s="127"/>
    </row>
    <row r="54" spans="1:47" ht="18" customHeight="1" outlineLevel="1" x14ac:dyDescent="0.25">
      <c r="A54" s="127"/>
      <c r="AU54" s="127"/>
    </row>
    <row r="55" spans="1:47" ht="18" customHeight="1" x14ac:dyDescent="0.25">
      <c r="A55" s="127"/>
      <c r="AU55" s="127"/>
    </row>
    <row r="56" spans="1:47" ht="18" customHeight="1" x14ac:dyDescent="0.25">
      <c r="A56" s="127"/>
      <c r="AU56" s="127"/>
    </row>
    <row r="57" spans="1:47" ht="18" customHeight="1" outlineLevel="1" x14ac:dyDescent="0.25">
      <c r="A57" s="127"/>
      <c r="AU57" s="127"/>
    </row>
    <row r="58" spans="1:47" ht="18" customHeight="1" outlineLevel="1" x14ac:dyDescent="0.25">
      <c r="A58" s="120"/>
      <c r="AU58" s="120"/>
    </row>
    <row r="59" spans="1:47" ht="18" customHeight="1" x14ac:dyDescent="0.25">
      <c r="A59" s="127"/>
      <c r="AU59" s="127"/>
    </row>
    <row r="60" spans="1:47" ht="18" customHeight="1" x14ac:dyDescent="0.25">
      <c r="A60" s="120"/>
      <c r="AU60" s="120"/>
    </row>
    <row r="61" spans="1:47" ht="18" customHeight="1" x14ac:dyDescent="0.25">
      <c r="A61" s="136"/>
      <c r="AU61" s="136"/>
    </row>
    <row r="62" spans="1:47" ht="18" customHeight="1" x14ac:dyDescent="0.25">
      <c r="A62" s="120"/>
      <c r="AU62" s="120"/>
    </row>
    <row r="63" spans="1:47" ht="18" customHeight="1" x14ac:dyDescent="0.25">
      <c r="A63" s="127"/>
      <c r="AU63" s="127"/>
    </row>
    <row r="64" spans="1:47" ht="18" customHeight="1" x14ac:dyDescent="0.25">
      <c r="A64" s="127"/>
      <c r="AU64" s="127"/>
    </row>
    <row r="65" spans="1:47" ht="50.25" customHeight="1" x14ac:dyDescent="0.25">
      <c r="A65" s="127"/>
      <c r="AU65" s="127"/>
    </row>
    <row r="66" spans="1:47" ht="18" customHeight="1" x14ac:dyDescent="0.25">
      <c r="A66" s="151"/>
      <c r="AU66" s="151"/>
    </row>
    <row r="67" spans="1:47" ht="18" customHeight="1" x14ac:dyDescent="0.25">
      <c r="A67" s="152"/>
      <c r="AU67" s="152"/>
    </row>
    <row r="68" spans="1:47" ht="18" customHeight="1" x14ac:dyDescent="0.25">
      <c r="A68" s="151"/>
      <c r="AU68" s="151"/>
    </row>
    <row r="69" spans="1:47" ht="18" customHeight="1" x14ac:dyDescent="0.25">
      <c r="A69" s="151"/>
      <c r="AU69" s="151"/>
    </row>
    <row r="70" spans="1:47" ht="18" customHeight="1" x14ac:dyDescent="0.25">
      <c r="A70" s="151"/>
      <c r="AU70" s="151"/>
    </row>
    <row r="71" spans="1:47" ht="18" customHeight="1" x14ac:dyDescent="0.25">
      <c r="A71" s="151"/>
      <c r="AU71" s="151"/>
    </row>
    <row r="72" spans="1:47" ht="18" customHeight="1" x14ac:dyDescent="0.25">
      <c r="A72" s="151"/>
      <c r="AU72" s="151"/>
    </row>
    <row r="73" spans="1:47" ht="18" customHeight="1" x14ac:dyDescent="0.25">
      <c r="A73" s="151"/>
      <c r="AU73" s="151"/>
    </row>
    <row r="74" spans="1:47" ht="18" hidden="1" customHeight="1" x14ac:dyDescent="0.25">
      <c r="A74" s="151"/>
      <c r="AU74" s="151"/>
    </row>
    <row r="75" spans="1:47" ht="18" hidden="1" customHeight="1" x14ac:dyDescent="0.25">
      <c r="A75" s="151"/>
      <c r="AU75" s="151"/>
    </row>
    <row r="76" spans="1:47" ht="18" customHeight="1" x14ac:dyDescent="0.25">
      <c r="A76" s="151"/>
      <c r="AU76" s="151"/>
    </row>
    <row r="77" spans="1:47" ht="18" customHeight="1" x14ac:dyDescent="0.25">
      <c r="A77" s="151"/>
      <c r="AU77" s="151"/>
    </row>
    <row r="78" spans="1:47" ht="18" customHeight="1" x14ac:dyDescent="0.25">
      <c r="A78" s="151"/>
      <c r="AU78" s="151"/>
    </row>
    <row r="79" spans="1:47" ht="18" customHeight="1" x14ac:dyDescent="0.25">
      <c r="A79" s="151"/>
      <c r="AU79" s="151"/>
    </row>
    <row r="80" spans="1:47" ht="18" customHeight="1" x14ac:dyDescent="0.25">
      <c r="A80" s="120"/>
      <c r="AU80" s="120"/>
    </row>
    <row r="81" spans="1:47" ht="18" customHeight="1" x14ac:dyDescent="0.25">
      <c r="A81" s="120"/>
      <c r="AU81" s="120"/>
    </row>
    <row r="82" spans="1:47" ht="18" customHeight="1" x14ac:dyDescent="0.25">
      <c r="A82" s="120"/>
      <c r="AU82" s="120"/>
    </row>
    <row r="83" spans="1:47" ht="18" customHeight="1" x14ac:dyDescent="0.25">
      <c r="A83" s="120"/>
      <c r="AU83" s="120"/>
    </row>
  </sheetData>
  <pageMargins left="0.7" right="0.7" top="0.75" bottom="0.75" header="0" footer="0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Input</vt:lpstr>
      <vt:lpstr>Sheet1</vt:lpstr>
      <vt:lpstr>233_245 (Mo-Fri)</vt:lpstr>
      <vt:lpstr>233_245 (Sat Sun PH)</vt:lpstr>
      <vt:lpstr>'233_245 (Mo-Fri)'!Print_Area</vt:lpstr>
      <vt:lpstr>'233_245 (Sat Sun 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233/245</dc:title>
  <dc:subject>TIMETABLE MASTER</dc:subject>
  <dc:creator>diva</dc:creator>
  <cp:keywords>TBRT</cp:keywords>
  <cp:lastModifiedBy>Lynne Arendse-Koyana</cp:lastModifiedBy>
  <dcterms:created xsi:type="dcterms:W3CDTF">2014-05-30T09:53:03Z</dcterms:created>
  <dcterms:modified xsi:type="dcterms:W3CDTF">2026-03-06T07:09:23Z</dcterms:modified>
  <cp:category>2026 04 04</cp:category>
</cp:coreProperties>
</file>